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810"/>
  </bookViews>
  <sheets>
    <sheet name="页岩气" sheetId="9" r:id="rId1"/>
  </sheets>
  <definedNames>
    <definedName name="_xlnm._FilterDatabase" localSheetId="0" hidden="1">页岩气!$A$5:$XEU$8</definedName>
    <definedName name="_xlnm.Print_Titles" localSheetId="0">页岩气!$4:$5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<sst xmlns="http://schemas.openxmlformats.org/spreadsheetml/2006/main" count="37" uniqueCount="37">
  <si>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附件2</t>
  </si>
  <si>
    <t>预拨贵州省2026年中央页岩气资金并清算2025年资金预算表</t>
  </si>
  <si>
    <t>单位：标准万立方米、万元</t>
  </si>
  <si>
    <t>序号</t>
  </si>
  <si>
    <t>所在市</t>
  </si>
  <si>
    <t>所在县</t>
  </si>
  <si>
    <t>企业名称</t>
  </si>
  <si>
    <t>2024年度利用情况</t>
  </si>
  <si>
    <t>2025年度利用情况</t>
  </si>
  <si>
    <t>2026年申报预计利用量⑤</t>
  </si>
  <si>
    <t>奖补范围</t>
  </si>
  <si>
    <t>分配系数</t>
  </si>
  <si>
    <r>
      <rPr>
        <sz val="16"/>
        <rFont val="黑体"/>
        <charset val="134"/>
      </rPr>
      <t xml:space="preserve">2025年奖补利用气量
</t>
    </r>
    <r>
      <rPr>
        <sz val="16"/>
        <rFont val="宋体"/>
        <charset val="134"/>
      </rPr>
      <t>⑪</t>
    </r>
    <r>
      <rPr>
        <sz val="16"/>
        <rFont val="黑体"/>
        <charset val="134"/>
      </rPr>
      <t>=⑥+(④- ②)×1.5+(⑦-⑥)×⑨</t>
    </r>
  </si>
  <si>
    <r>
      <rPr>
        <sz val="16"/>
        <rFont val="黑体"/>
        <charset val="134"/>
      </rPr>
      <t xml:space="preserve">2025年应奖补金额
</t>
    </r>
    <r>
      <rPr>
        <sz val="16"/>
        <rFont val="宋体"/>
        <charset val="134"/>
      </rPr>
      <t>⑫</t>
    </r>
    <r>
      <rPr>
        <sz val="16"/>
        <rFont val="黑体"/>
        <charset val="134"/>
      </rPr>
      <t>(矿)=</t>
    </r>
    <r>
      <rPr>
        <sz val="16"/>
        <rFont val="宋体"/>
        <charset val="134"/>
      </rPr>
      <t>⑫</t>
    </r>
    <r>
      <rPr>
        <sz val="16"/>
        <rFont val="黑体"/>
        <charset val="134"/>
      </rPr>
      <t>(总)÷</t>
    </r>
    <r>
      <rPr>
        <sz val="16"/>
        <rFont val="宋体"/>
        <charset val="134"/>
      </rPr>
      <t>⑪</t>
    </r>
    <r>
      <rPr>
        <sz val="16"/>
        <rFont val="黑体"/>
        <charset val="134"/>
      </rPr>
      <t>(总)×</t>
    </r>
    <r>
      <rPr>
        <sz val="16"/>
        <rFont val="宋体"/>
        <charset val="134"/>
      </rPr>
      <t>⑪</t>
    </r>
    <r>
      <rPr>
        <sz val="16"/>
        <rFont val="黑体"/>
        <charset val="134"/>
      </rPr>
      <t>(矿)</t>
    </r>
  </si>
  <si>
    <r>
      <rPr>
        <sz val="16"/>
        <rFont val="黑体"/>
        <charset val="0"/>
      </rPr>
      <t>2025年已预拨补贴资金</t>
    </r>
    <r>
      <rPr>
        <sz val="16"/>
        <rFont val="宋体"/>
        <charset val="0"/>
      </rPr>
      <t>⑬</t>
    </r>
  </si>
  <si>
    <r>
      <rPr>
        <sz val="16"/>
        <rFont val="黑体"/>
        <charset val="134"/>
      </rPr>
      <t xml:space="preserve">2025年清算金额
</t>
    </r>
    <r>
      <rPr>
        <sz val="16"/>
        <rFont val="宋体"/>
        <charset val="134"/>
      </rPr>
      <t>⑭</t>
    </r>
    <r>
      <rPr>
        <sz val="16"/>
        <rFont val="黑体"/>
        <charset val="134"/>
      </rPr>
      <t>=</t>
    </r>
    <r>
      <rPr>
        <sz val="16"/>
        <rFont val="宋体"/>
        <charset val="134"/>
      </rPr>
      <t>⑫</t>
    </r>
    <r>
      <rPr>
        <sz val="16"/>
        <rFont val="黑体"/>
        <charset val="134"/>
      </rPr>
      <t>－</t>
    </r>
    <r>
      <rPr>
        <sz val="16"/>
        <rFont val="宋体"/>
        <charset val="134"/>
      </rPr>
      <t>⑬</t>
    </r>
  </si>
  <si>
    <t>2026年预拨金额</t>
  </si>
  <si>
    <r>
      <rPr>
        <sz val="16"/>
        <rFont val="黑体"/>
        <charset val="134"/>
      </rPr>
      <t xml:space="preserve">2026年本次实际下拨金额
</t>
    </r>
    <r>
      <rPr>
        <sz val="16"/>
        <rFont val="宋体"/>
        <charset val="134"/>
      </rPr>
      <t>⑱</t>
    </r>
    <r>
      <rPr>
        <sz val="16"/>
        <rFont val="黑体"/>
        <charset val="134"/>
      </rPr>
      <t>=</t>
    </r>
    <r>
      <rPr>
        <sz val="16"/>
        <rFont val="宋体"/>
        <charset val="134"/>
      </rPr>
      <t>⑭</t>
    </r>
    <r>
      <rPr>
        <sz val="16"/>
        <rFont val="黑体"/>
        <charset val="134"/>
      </rPr>
      <t>＋</t>
    </r>
    <r>
      <rPr>
        <sz val="16"/>
        <rFont val="宋体"/>
        <charset val="134"/>
      </rPr>
      <t>⑯</t>
    </r>
  </si>
  <si>
    <t>备注</t>
  </si>
  <si>
    <t>页岩气非上网利用量
①</t>
  </si>
  <si>
    <t>取暖季非上网利用量
②</t>
  </si>
  <si>
    <t>页岩气非上网利用量
③</t>
  </si>
  <si>
    <t>取暖季非上网利用量
④</t>
  </si>
  <si>
    <t>2024年
⑥=①</t>
  </si>
  <si>
    <t>2025年
⑦=③</t>
  </si>
  <si>
    <t>2026年预计奖补范围数
⑧=⑤×⑩</t>
  </si>
  <si>
    <t>2024年同比增长</t>
  </si>
  <si>
    <t>2025年
⑨</t>
  </si>
  <si>
    <t>2026年预计分配系数
⑩</t>
  </si>
  <si>
    <r>
      <rPr>
        <sz val="16"/>
        <rFont val="黑体"/>
        <charset val="134"/>
      </rPr>
      <t xml:space="preserve">已预拨
</t>
    </r>
    <r>
      <rPr>
        <sz val="16"/>
        <rFont val="宋体"/>
        <charset val="134"/>
      </rPr>
      <t>⑮</t>
    </r>
  </si>
  <si>
    <r>
      <rPr>
        <sz val="16"/>
        <rFont val="黑体"/>
        <charset val="134"/>
      </rPr>
      <t xml:space="preserve">本次预拨
</t>
    </r>
    <r>
      <rPr>
        <sz val="16"/>
        <rFont val="宋体"/>
        <charset val="134"/>
      </rPr>
      <t>⑯</t>
    </r>
  </si>
  <si>
    <r>
      <rPr>
        <sz val="16"/>
        <rFont val="黑体"/>
        <charset val="134"/>
      </rPr>
      <t xml:space="preserve">共计
</t>
    </r>
    <r>
      <rPr>
        <sz val="16"/>
        <rFont val="宋体"/>
        <charset val="134"/>
      </rPr>
      <t>⑰</t>
    </r>
    <r>
      <rPr>
        <sz val="16"/>
        <rFont val="黑体"/>
        <charset val="134"/>
      </rPr>
      <t>=</t>
    </r>
    <r>
      <rPr>
        <sz val="16"/>
        <rFont val="宋体"/>
        <charset val="134"/>
      </rPr>
      <t>⑮</t>
    </r>
    <r>
      <rPr>
        <sz val="16"/>
        <rFont val="黑体"/>
        <charset val="134"/>
      </rPr>
      <t>+</t>
    </r>
    <r>
      <rPr>
        <sz val="16"/>
        <rFont val="宋体"/>
        <charset val="134"/>
      </rPr>
      <t>⑯</t>
    </r>
  </si>
  <si>
    <t>全省合计</t>
  </si>
  <si>
    <t>一、遵义市小计</t>
  </si>
  <si>
    <t>遵义市</t>
  </si>
  <si>
    <t>正安县</t>
  </si>
  <si>
    <t>贵州页岩气勘探开发有限责任公司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</si>
</sst>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8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3"/>
      <name val="Times New Roman"/>
      <charset val="134"/>
    </font>
    <font>
      <sz val="15"/>
      <name val="Times New Roman"/>
      <charset val="134"/>
    </font>
    <font>
      <sz val="15"/>
      <name val="宋体"/>
      <charset val="134"/>
    </font>
    <font>
      <sz val="10"/>
      <name val="Times New Roman"/>
      <charset val="0"/>
    </font>
    <font>
      <sz val="15"/>
      <name val="Times New Roman"/>
      <charset val="0"/>
    </font>
    <font>
      <sz val="16"/>
      <name val="Times New Roman"/>
      <charset val="0"/>
    </font>
    <font>
      <sz val="11"/>
      <name val="Times New Roman"/>
      <charset val="0"/>
    </font>
    <font>
      <sz val="24"/>
      <name val="黑体"/>
      <charset val="0"/>
    </font>
    <font>
      <sz val="24"/>
      <name val="方正小标宋简体"/>
      <charset val="0"/>
    </font>
    <font>
      <sz val="13"/>
      <name val="宋体"/>
      <charset val="134"/>
    </font>
    <font>
      <sz val="16"/>
      <name val="宋体"/>
      <charset val="134"/>
    </font>
    <font>
      <sz val="16"/>
      <name val="黑体"/>
      <charset val="134"/>
    </font>
    <font>
      <sz val="16"/>
      <name val="黑体"/>
      <charset val="0"/>
    </font>
    <font>
      <sz val="16"/>
      <name val="仿宋_GB2312"/>
      <charset val="0"/>
    </font>
    <font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2"/>
      <name val="Times New Roman"/>
      <charset val="0"/>
    </font>
    <font>
      <sz val="16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 applyProtection="0">
      <alignment vertical="center"/>
    </xf>
    <xf numFmtId="0" fontId="8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5" fillId="0" borderId="0" xfId="50" applyNumberFormat="1" applyFont="1" applyFill="1" applyBorder="1" applyAlignment="1">
      <alignment horizontal="center" vertical="center" wrapText="1"/>
    </xf>
    <xf numFmtId="0" fontId="6" fillId="0" borderId="0" xfId="50" applyNumberFormat="1" applyFont="1" applyFill="1" applyBorder="1" applyAlignment="1">
      <alignment horizontal="center" vertical="center" wrapText="1"/>
    </xf>
    <xf numFmtId="176" fontId="5" fillId="0" borderId="0" xfId="50" applyNumberFormat="1" applyFont="1" applyFill="1" applyBorder="1" applyAlignment="1">
      <alignment horizontal="center" vertical="center" wrapText="1"/>
    </xf>
    <xf numFmtId="177" fontId="7" fillId="0" borderId="0" xfId="50" applyNumberFormat="1" applyFont="1" applyFill="1" applyBorder="1" applyAlignment="1">
      <alignment horizontal="center" vertical="center" wrapText="1"/>
    </xf>
    <xf numFmtId="177" fontId="5" fillId="0" borderId="0" xfId="5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vertical="center"/>
    </xf>
    <xf numFmtId="0" fontId="9" fillId="0" borderId="0" xfId="50" applyNumberFormat="1" applyFont="1" applyFill="1" applyBorder="1" applyAlignment="1">
      <alignment horizontal="center" vertical="center" wrapText="1"/>
    </xf>
    <xf numFmtId="0" fontId="10" fillId="0" borderId="0" xfId="50" applyNumberFormat="1" applyFont="1" applyFill="1" applyAlignment="1">
      <alignment horizontal="center" vertical="center" wrapText="1"/>
    </xf>
    <xf numFmtId="0" fontId="11" fillId="0" borderId="0" xfId="50" applyNumberFormat="1" applyFont="1" applyFill="1" applyBorder="1" applyAlignment="1">
      <alignment horizontal="center" vertical="center" wrapText="1"/>
    </xf>
    <xf numFmtId="0" fontId="4" fillId="0" borderId="0" xfId="50" applyNumberFormat="1" applyFont="1" applyFill="1" applyBorder="1" applyAlignment="1">
      <alignment horizontal="center" vertical="center" wrapText="1"/>
    </xf>
    <xf numFmtId="176" fontId="11" fillId="0" borderId="0" xfId="50" applyNumberFormat="1" applyFont="1" applyFill="1" applyBorder="1" applyAlignment="1">
      <alignment horizontal="center" vertical="center" wrapText="1"/>
    </xf>
    <xf numFmtId="176" fontId="12" fillId="0" borderId="0" xfId="50" applyNumberFormat="1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13" fillId="0" borderId="1" xfId="50" applyNumberFormat="1" applyFont="1" applyFill="1" applyBorder="1" applyAlignment="1">
      <alignment horizontal="center" vertical="center" wrapText="1"/>
    </xf>
    <xf numFmtId="0" fontId="14" fillId="0" borderId="1" xfId="50" applyNumberFormat="1" applyFont="1" applyFill="1" applyBorder="1" applyAlignment="1">
      <alignment horizontal="center" vertical="center" wrapText="1"/>
    </xf>
    <xf numFmtId="176" fontId="13" fillId="0" borderId="1" xfId="50" applyNumberFormat="1" applyFont="1" applyFill="1" applyBorder="1" applyAlignment="1">
      <alignment horizontal="center" vertical="center" wrapText="1"/>
    </xf>
    <xf numFmtId="177" fontId="13" fillId="0" borderId="1" xfId="5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50" applyNumberFormat="1" applyFont="1" applyFill="1" applyBorder="1" applyAlignment="1">
      <alignment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10" fontId="14" fillId="0" borderId="1" xfId="50" applyNumberFormat="1" applyFont="1" applyFill="1" applyBorder="1" applyAlignment="1">
      <alignment horizontal="center" vertical="center" wrapText="1"/>
    </xf>
    <xf numFmtId="0" fontId="15" fillId="0" borderId="1" xfId="5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0" fontId="15" fillId="0" borderId="1" xfId="5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176" fontId="15" fillId="0" borderId="1" xfId="5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177" fontId="15" fillId="0" borderId="1" xfId="5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R8"/>
  <sheetViews>
    <sheetView tabSelected="1" zoomScale="50" zoomScaleNormal="50" workbookViewId="0">
      <pane ySplit="5" topLeftCell="A6" activePane="bottomLeft" state="frozen"/>
      <selection/>
      <selection pane="bottomLeft" activeCell="N16" sqref="N16"/>
    </sheetView>
  </sheetViews>
  <sheetFormatPr defaultColWidth="9" defaultRowHeight="20.25" outlineLevelRow="7"/>
  <cols>
    <col min="1" max="2" width="6.7787610619469" style="5" customWidth="1"/>
    <col min="3" max="3" width="6.7787610619469" style="6" customWidth="1"/>
    <col min="4" max="4" width="48.2212389380531" style="5" customWidth="1"/>
    <col min="5" max="5" width="18.3362831858407" style="5" customWidth="1"/>
    <col min="6" max="6" width="18.4424778761062" style="5" customWidth="1"/>
    <col min="7" max="7" width="17.1592920353982" style="5" customWidth="1"/>
    <col min="8" max="8" width="18" style="5" customWidth="1"/>
    <col min="9" max="9" width="18.7787610619469" style="5" customWidth="1"/>
    <col min="10" max="10" width="18.3362831858407" style="5" customWidth="1"/>
    <col min="11" max="11" width="16.929203539823" style="5" customWidth="1"/>
    <col min="12" max="12" width="19.6902654867257" style="5" customWidth="1"/>
    <col min="13" max="13" width="13.8938053097345" style="5" customWidth="1"/>
    <col min="14" max="14" width="11.6637168141593" style="5" customWidth="1"/>
    <col min="15" max="15" width="13.3362831858407" style="5" customWidth="1"/>
    <col min="16" max="16" width="21.2477876106195" style="7" customWidth="1"/>
    <col min="17" max="17" width="17.8141592920354" style="7" customWidth="1"/>
    <col min="18" max="18" width="13.646017699115" style="5" customWidth="1"/>
    <col min="19" max="19" width="14.7610619469027" style="8" customWidth="1"/>
    <col min="20" max="20" width="12.3274336283186" style="5" customWidth="1"/>
    <col min="21" max="21" width="13.1769911504425" style="7" customWidth="1"/>
    <col min="22" max="22" width="15.5575221238938" style="7" customWidth="1"/>
    <col min="23" max="23" width="14.7610619469027" style="9" customWidth="1"/>
    <col min="24" max="24" width="38.5840707964602" style="5" customWidth="1"/>
    <col min="25" max="182" width="9" style="5"/>
    <col min="183" max="16339" width="9" style="1"/>
    <col min="16340" max="16384" width="9" style="10"/>
  </cols>
  <sheetData>
    <row r="1" s="1" customFormat="1" ht="30.75" spans="1:200">
      <c r="A1" s="11" t="s">
        <v>0</v>
      </c>
      <c r="B1" s="11"/>
      <c r="C1" s="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7"/>
      <c r="Q1" s="7"/>
      <c r="R1" s="5"/>
      <c r="S1" s="8"/>
      <c r="T1" s="5"/>
      <c r="U1" s="7"/>
      <c r="V1" s="7"/>
      <c r="W1" s="9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</row>
    <row r="2" s="1" customFormat="1" ht="33" spans="1:200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</row>
    <row r="3" s="2" customFormat="1" ht="25.4" customHeight="1" spans="1:200">
      <c r="A3" s="13"/>
      <c r="B3" s="13"/>
      <c r="C3" s="14"/>
      <c r="D3" s="13"/>
      <c r="E3" s="5"/>
      <c r="F3" s="5"/>
      <c r="G3" s="5"/>
      <c r="H3" s="5"/>
      <c r="I3" s="13"/>
      <c r="J3" s="13"/>
      <c r="K3" s="13"/>
      <c r="L3" s="13"/>
      <c r="M3" s="13"/>
      <c r="N3" s="13"/>
      <c r="O3" s="13"/>
      <c r="P3" s="15"/>
      <c r="Q3" s="15"/>
      <c r="R3" s="5"/>
      <c r="S3" s="8"/>
      <c r="T3" s="13"/>
      <c r="U3" s="16" t="s">
        <v>2</v>
      </c>
      <c r="V3" s="16"/>
      <c r="W3" s="16"/>
      <c r="X3" s="13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</row>
    <row r="4" s="3" customFormat="1" ht="40" customHeight="1" spans="1:200">
      <c r="A4" s="18" t="s">
        <v>3</v>
      </c>
      <c r="B4" s="18" t="s">
        <v>4</v>
      </c>
      <c r="C4" s="18" t="s">
        <v>5</v>
      </c>
      <c r="D4" s="18" t="s">
        <v>6</v>
      </c>
      <c r="E4" s="19" t="s">
        <v>7</v>
      </c>
      <c r="F4" s="19"/>
      <c r="G4" s="19" t="s">
        <v>8</v>
      </c>
      <c r="H4" s="19"/>
      <c r="I4" s="18" t="s">
        <v>9</v>
      </c>
      <c r="J4" s="18" t="s">
        <v>10</v>
      </c>
      <c r="K4" s="18"/>
      <c r="L4" s="18"/>
      <c r="M4" s="18"/>
      <c r="N4" s="18" t="s">
        <v>11</v>
      </c>
      <c r="O4" s="18"/>
      <c r="P4" s="20" t="s">
        <v>12</v>
      </c>
      <c r="Q4" s="20" t="s">
        <v>13</v>
      </c>
      <c r="R4" s="19" t="s">
        <v>14</v>
      </c>
      <c r="S4" s="21" t="s">
        <v>15</v>
      </c>
      <c r="T4" s="18" t="s">
        <v>16</v>
      </c>
      <c r="U4" s="20"/>
      <c r="V4" s="20"/>
      <c r="W4" s="21" t="s">
        <v>17</v>
      </c>
      <c r="X4" s="18" t="s">
        <v>18</v>
      </c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</row>
    <row r="5" s="3" customFormat="1" ht="100" customHeight="1" spans="1:200">
      <c r="A5" s="18"/>
      <c r="B5" s="18"/>
      <c r="C5" s="18"/>
      <c r="D5" s="18"/>
      <c r="E5" s="23" t="s">
        <v>19</v>
      </c>
      <c r="F5" s="23" t="s">
        <v>20</v>
      </c>
      <c r="G5" s="23" t="s">
        <v>21</v>
      </c>
      <c r="H5" s="23" t="s">
        <v>22</v>
      </c>
      <c r="I5" s="24"/>
      <c r="J5" s="18" t="s">
        <v>23</v>
      </c>
      <c r="K5" s="18" t="s">
        <v>24</v>
      </c>
      <c r="L5" s="18" t="s">
        <v>25</v>
      </c>
      <c r="M5" s="18" t="s">
        <v>26</v>
      </c>
      <c r="N5" s="18" t="s">
        <v>27</v>
      </c>
      <c r="O5" s="18" t="s">
        <v>28</v>
      </c>
      <c r="P5" s="20"/>
      <c r="Q5" s="20"/>
      <c r="R5" s="19"/>
      <c r="S5" s="21"/>
      <c r="T5" s="18" t="s">
        <v>29</v>
      </c>
      <c r="U5" s="20" t="s">
        <v>30</v>
      </c>
      <c r="V5" s="20" t="s">
        <v>31</v>
      </c>
      <c r="W5" s="21"/>
      <c r="X5" s="18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</row>
    <row r="6" s="4" customFormat="1" ht="60" customHeight="1" spans="1:200">
      <c r="A6" s="23" t="s">
        <v>32</v>
      </c>
      <c r="B6" s="25"/>
      <c r="C6" s="25"/>
      <c r="D6" s="25"/>
      <c r="E6" s="19">
        <f>E7</f>
        <v>22827.2</v>
      </c>
      <c r="F6" s="19">
        <f t="shared" ref="F6:L6" si="0">F7</f>
        <v>7282.07</v>
      </c>
      <c r="G6" s="19">
        <f t="shared" si="0"/>
        <v>24011.64</v>
      </c>
      <c r="H6" s="19">
        <f t="shared" si="0"/>
        <v>8012.31</v>
      </c>
      <c r="I6" s="19">
        <f t="shared" si="0"/>
        <v>25743</v>
      </c>
      <c r="J6" s="19">
        <f t="shared" si="0"/>
        <v>22827.2</v>
      </c>
      <c r="K6" s="19">
        <f t="shared" si="0"/>
        <v>24011.64</v>
      </c>
      <c r="L6" s="19">
        <f t="shared" si="0"/>
        <v>25743</v>
      </c>
      <c r="M6" s="26"/>
      <c r="N6" s="19"/>
      <c r="O6" s="19"/>
      <c r="P6" s="19">
        <f t="shared" ref="P6:W6" si="1">P7</f>
        <v>25699.22</v>
      </c>
      <c r="Q6" s="19">
        <f t="shared" si="1"/>
        <v>2750</v>
      </c>
      <c r="R6" s="19">
        <f t="shared" si="1"/>
        <v>3027</v>
      </c>
      <c r="S6" s="19">
        <f t="shared" si="1"/>
        <v>-277</v>
      </c>
      <c r="T6" s="19">
        <f t="shared" si="1"/>
        <v>2499</v>
      </c>
      <c r="U6" s="19">
        <f t="shared" si="1"/>
        <v>1085</v>
      </c>
      <c r="V6" s="19">
        <f t="shared" si="1"/>
        <v>3584</v>
      </c>
      <c r="W6" s="19">
        <f t="shared" si="1"/>
        <v>808</v>
      </c>
      <c r="X6" s="27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</row>
    <row r="7" s="4" customFormat="1" ht="60" customHeight="1" spans="1:200">
      <c r="A7" s="23" t="s">
        <v>33</v>
      </c>
      <c r="B7" s="25"/>
      <c r="C7" s="25"/>
      <c r="D7" s="25"/>
      <c r="E7" s="19">
        <f>E8</f>
        <v>22827.2</v>
      </c>
      <c r="F7" s="19">
        <f t="shared" ref="F7:L7" si="2">F8</f>
        <v>7282.07</v>
      </c>
      <c r="G7" s="19">
        <f t="shared" si="2"/>
        <v>24011.64</v>
      </c>
      <c r="H7" s="19">
        <f t="shared" si="2"/>
        <v>8012.31</v>
      </c>
      <c r="I7" s="19">
        <f t="shared" si="2"/>
        <v>25743</v>
      </c>
      <c r="J7" s="19">
        <f t="shared" si="2"/>
        <v>22827.2</v>
      </c>
      <c r="K7" s="19">
        <f t="shared" si="2"/>
        <v>24011.64</v>
      </c>
      <c r="L7" s="19">
        <f t="shared" si="2"/>
        <v>25743</v>
      </c>
      <c r="M7" s="26"/>
      <c r="N7" s="19"/>
      <c r="O7" s="19"/>
      <c r="P7" s="19">
        <f>P8</f>
        <v>25699.22</v>
      </c>
      <c r="Q7" s="19">
        <f t="shared" ref="Q7:W7" si="3">Q8</f>
        <v>2750</v>
      </c>
      <c r="R7" s="19">
        <f t="shared" si="3"/>
        <v>3027</v>
      </c>
      <c r="S7" s="19">
        <f t="shared" si="3"/>
        <v>-277</v>
      </c>
      <c r="T7" s="19">
        <f t="shared" si="3"/>
        <v>2499</v>
      </c>
      <c r="U7" s="19">
        <f t="shared" si="3"/>
        <v>1085</v>
      </c>
      <c r="V7" s="19">
        <f t="shared" si="3"/>
        <v>3584</v>
      </c>
      <c r="W7" s="19">
        <f t="shared" si="3"/>
        <v>808</v>
      </c>
      <c r="X7" s="27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</row>
    <row r="8" s="4" customFormat="1" ht="60" customHeight="1" spans="1:200">
      <c r="A8" s="29">
        <v>1</v>
      </c>
      <c r="B8" s="29" t="s">
        <v>34</v>
      </c>
      <c r="C8" s="29" t="s">
        <v>35</v>
      </c>
      <c r="D8" s="29" t="s">
        <v>36</v>
      </c>
      <c r="E8" s="29">
        <v>22827.2</v>
      </c>
      <c r="F8" s="29">
        <v>7282.07</v>
      </c>
      <c r="G8" s="29">
        <v>24011.64</v>
      </c>
      <c r="H8" s="29">
        <v>8012.31</v>
      </c>
      <c r="I8" s="29">
        <v>25743</v>
      </c>
      <c r="J8" s="27">
        <f>E8</f>
        <v>22827.2</v>
      </c>
      <c r="K8" s="27">
        <f>G8</f>
        <v>24011.64</v>
      </c>
      <c r="L8" s="27">
        <f>I8*O8</f>
        <v>25743</v>
      </c>
      <c r="M8" s="30">
        <f>(K8-J8)/J8</f>
        <v>0.0518872222611621</v>
      </c>
      <c r="N8" s="31">
        <v>1.5</v>
      </c>
      <c r="O8" s="27">
        <v>1</v>
      </c>
      <c r="P8" s="32">
        <f>(H8-F8)*1.5+J8+(K8-J8)*N8</f>
        <v>25699.22</v>
      </c>
      <c r="Q8" s="32">
        <v>2750</v>
      </c>
      <c r="R8" s="33">
        <v>3027</v>
      </c>
      <c r="S8" s="34">
        <f>Q8-R8</f>
        <v>-277</v>
      </c>
      <c r="T8" s="27">
        <v>2499</v>
      </c>
      <c r="U8" s="32">
        <v>1085</v>
      </c>
      <c r="V8" s="32">
        <f>T8+U8</f>
        <v>3584</v>
      </c>
      <c r="W8" s="35">
        <f>U8+S8</f>
        <v>808</v>
      </c>
      <c r="X8" s="31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</row>
  </sheetData>
  <autoFilter xmlns:etc="http://www.wps.cn/officeDocument/2017/etCustomData" ref="A5:XEU8" etc:filterBottomFollowUsedRange="0">
    <extLst/>
  </autoFilter>
  <mergeCells count="21">
    <mergeCell ref="A1:B1"/>
    <mergeCell ref="A2:X2"/>
    <mergeCell ref="U3:W3"/>
    <mergeCell ref="E4:F4"/>
    <mergeCell ref="G4:H4"/>
    <mergeCell ref="J4:M4"/>
    <mergeCell ref="N4:O4"/>
    <mergeCell ref="T4:V4"/>
    <mergeCell ref="A6:D6"/>
    <mergeCell ref="A7:D7"/>
    <mergeCell ref="A4:A5"/>
    <mergeCell ref="B4:B5"/>
    <mergeCell ref="C4:C5"/>
    <mergeCell ref="D4:D5"/>
    <mergeCell ref="I4:I5"/>
    <mergeCell ref="P4:P5"/>
    <mergeCell ref="Q4:Q5"/>
    <mergeCell ref="R4:R5"/>
    <mergeCell ref="S4:S5"/>
    <mergeCell ref="W4:W5"/>
    <mergeCell ref="X4:X5"/>
  </mergeCells>
  <pageMargins left="0.751388888888889" right="0.751388888888889" top="1" bottom="1" header="0.5" footer="0.5"/>
  <pageSetup paperSize="9" scale="3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页岩气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luoheng</dc:creator>
  <cp:lastModifiedBy>侯宗斌</cp:lastModifiedBy>
  <dcterms:created xsi:type="dcterms:W3CDTF">2024-07-02T16:36:00Z</dcterms:created>
  <dcterms:modified xsi:type="dcterms:W3CDTF">2026-06-11T07:46:16Z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9FE7D9129CED4C899180BE32E6A5DDC2_13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