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2021" sheetId="1" r:id="rId1"/>
  </sheets>
  <definedNames>
    <definedName name="_xlnm._FilterDatabase" localSheetId="0" hidden="1">'2021'!$A$2:$O$106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<sst xmlns="http://schemas.openxmlformats.org/spreadsheetml/2006/main" count="220" uniqueCount="114">
  <si>
    <t>2021年度新能源汽车推广应用补助资金清算审核车辆信息表</t>
  </si>
  <si>
    <t>地区</t>
  </si>
  <si>
    <t>序号</t>
  </si>
  <si>
    <t>车辆生产企业</t>
  </si>
  <si>
    <t>车辆型号</t>
  </si>
  <si>
    <t>申报推广数
（辆）</t>
  </si>
  <si>
    <t>申请补助标准
（万元）</t>
  </si>
  <si>
    <t>申请清算资金
（万元）</t>
  </si>
  <si>
    <t>核定推广数
（辆）</t>
  </si>
  <si>
    <t>核定补助标准
（万元）</t>
  </si>
  <si>
    <t>应清算补助资金
（万元）</t>
  </si>
  <si>
    <t>按整车企业取整后补助资金（万元）</t>
  </si>
  <si>
    <t>核减原因</t>
  </si>
  <si>
    <t>此前待扣回预拨资金（万元）</t>
  </si>
  <si>
    <t>此次扣回预拨资金（万元）</t>
  </si>
  <si>
    <t>扣回相应预拨资金后剩余资金（万元）</t>
  </si>
  <si>
    <t>总计</t>
  </si>
  <si>
    <t>北京市</t>
  </si>
  <si>
    <t>合计</t>
  </si>
  <si>
    <t>北京新能源汽车股份有限公司</t>
  </si>
  <si>
    <t>小计</t>
  </si>
  <si>
    <t>BJ7000C5EB-BEV</t>
  </si>
  <si>
    <t>核减1辆，原因为：车辆注册登记信息有误</t>
  </si>
  <si>
    <t/>
  </si>
  <si>
    <t>BJ7000C5ED-BEV</t>
  </si>
  <si>
    <t>BJ7000CTD-BEV</t>
  </si>
  <si>
    <t>BJ7000USD1-BEV</t>
  </si>
  <si>
    <t>BJ7000USD2-BEV</t>
  </si>
  <si>
    <t>核减1辆，原因为：不符合行驶里程数要求</t>
  </si>
  <si>
    <t>BJ7000USD-BEV</t>
  </si>
  <si>
    <t>核减3辆，原因为：车辆注册登记信息有误</t>
  </si>
  <si>
    <t>BJ7001BPHD-BEV</t>
  </si>
  <si>
    <t>BJ7001BPHF-BEV</t>
  </si>
  <si>
    <t>核减2辆，原因为：车辆注册登记信息有误</t>
  </si>
  <si>
    <t>BJ7001BPHH-BEV</t>
  </si>
  <si>
    <t>广西壮族自治区</t>
  </si>
  <si>
    <t>东风柳州汽车有限公司</t>
  </si>
  <si>
    <t>LZ4250H7DZBEV1</t>
  </si>
  <si>
    <t>LZ5031XXYMLAEV</t>
  </si>
  <si>
    <t>核减1辆，原因为：重复申报</t>
  </si>
  <si>
    <t>LZ5040XXYL2AZBEV151</t>
  </si>
  <si>
    <t>核减3辆，原因为：EKG值、整备质量与推荐目录不一致</t>
  </si>
  <si>
    <t>核减32辆，原因为：EKG值、整备质量与推荐目录不一致</t>
  </si>
  <si>
    <t>LZ6511MLANEV</t>
  </si>
  <si>
    <t>核减17辆，原因为：重复申报,需进一步核实后予以清算</t>
  </si>
  <si>
    <t>LZ6512MLANEV</t>
  </si>
  <si>
    <t>核减4辆，原因为：车辆注册登记信息有误</t>
  </si>
  <si>
    <t>核减6辆，原因为：重复申报,需进一步核实后予以清算</t>
  </si>
  <si>
    <t>LZ6513MLAEV</t>
  </si>
  <si>
    <t>LZ6513MLANEV</t>
  </si>
  <si>
    <t>核减8辆，原因为：需进一步核实后予以清算</t>
  </si>
  <si>
    <t>LZ6514MLAEV</t>
  </si>
  <si>
    <t>核减28辆，原因为：重复申报,需进一步核实后予以清算</t>
  </si>
  <si>
    <t>LZ6515MLAEV</t>
  </si>
  <si>
    <t>核减3辆，原因为：重复申报,需进一步核实后予以清算</t>
  </si>
  <si>
    <t>LZ6516MLAEV</t>
  </si>
  <si>
    <t>核减11辆，原因为：不符合行驶里程数要求</t>
  </si>
  <si>
    <t>核减48辆，原因为：重复申报,车辆注册登记信息有误,需进一步核实后予以清算</t>
  </si>
  <si>
    <t>LZ6517MLAEV</t>
  </si>
  <si>
    <t>核减2辆，原因为：重复申报,不符合行驶里程数要求</t>
  </si>
  <si>
    <t>LZ7003SLAEV</t>
  </si>
  <si>
    <t>核减2辆，原因为：不符合行驶里程数要求</t>
  </si>
  <si>
    <t>核减8辆，原因为：重复申报,需进一步核实后予以清算</t>
  </si>
  <si>
    <t>LZ7004SLAEV</t>
  </si>
  <si>
    <t>核减14辆，原因为：重复申报,车辆注册登记信息有误,需进一步核实后予以清算</t>
  </si>
  <si>
    <t>LZ7005SLAEV</t>
  </si>
  <si>
    <t>核减19辆，原因为：重复申报,不符合行驶里程数要求,车辆注册登记信息有误</t>
  </si>
  <si>
    <t>核减40辆，原因为：重复申报,车辆注册登记信息有误,需进一步核实后予以清算</t>
  </si>
  <si>
    <t>LZ7008SLAEV</t>
  </si>
  <si>
    <t>核减2辆，原因为：重复申报,车辆注册登记信息有误</t>
  </si>
  <si>
    <t>LZ7009SLAEV</t>
  </si>
  <si>
    <t>核减1辆，原因为：需进一步核实后予以清算</t>
  </si>
  <si>
    <t>山东省</t>
  </si>
  <si>
    <t>浙江飞碟汽车制造有限公司五征分公司</t>
  </si>
  <si>
    <t>FD1043D66KBEV</t>
  </si>
  <si>
    <t>FD5032XXYBEV-1</t>
  </si>
  <si>
    <t>FD5033XXYBEV</t>
  </si>
  <si>
    <t>核减8辆，原因为：EKG值与推荐目录不一致</t>
  </si>
  <si>
    <t>核减2辆，原因为：EKG值与推荐目录不一致</t>
  </si>
  <si>
    <t>四川省</t>
  </si>
  <si>
    <t>四川南骏汽车集团有限公司</t>
  </si>
  <si>
    <t>NJA1030SDE30BEV</t>
  </si>
  <si>
    <t>核减1辆，原因为：现场核查不通过</t>
  </si>
  <si>
    <t>NJA3090EDH32BEV</t>
  </si>
  <si>
    <t>NJA5030XXYSDE30BEV</t>
  </si>
  <si>
    <t>浙江省</t>
  </si>
  <si>
    <t>威马汽车制造温州有限公司</t>
  </si>
  <si>
    <t>SZS6460A20BEV</t>
  </si>
  <si>
    <t>核减3辆，原因为：现场核查不通过</t>
  </si>
  <si>
    <t>SZS6460A27BEV</t>
  </si>
  <si>
    <t>SZS6460A28BEV</t>
  </si>
  <si>
    <t>核减8辆，原因为：现场核查不通过</t>
  </si>
  <si>
    <t>核减5辆，原因为：现场核查不通过</t>
  </si>
  <si>
    <t>核减79辆，原因为：现场核查不通过</t>
  </si>
  <si>
    <t>SZS6460A30BEV</t>
  </si>
  <si>
    <t>核减14辆，原因为：现场核查不通过</t>
  </si>
  <si>
    <t>SZS6460A33BEV</t>
  </si>
  <si>
    <t>核减2辆，原因为：现场核查不通过</t>
  </si>
  <si>
    <t>核减9辆，原因为：现场核查不通过</t>
  </si>
  <si>
    <t>SZS6460A38BEV</t>
  </si>
  <si>
    <t>核减4辆，原因为：现场核查不通过</t>
  </si>
  <si>
    <t>核减27辆，原因为：现场核查不通过</t>
  </si>
  <si>
    <t>SZS6460A53BEV</t>
  </si>
  <si>
    <t>核减42辆，原因为：现场核查不通过</t>
  </si>
  <si>
    <t>SZS6460A55BEV</t>
  </si>
  <si>
    <t>核减6辆，原因为：现场核查不通过</t>
  </si>
  <si>
    <t>SZS6460A59BEV</t>
  </si>
  <si>
    <t>核减22辆，原因为：现场核查不通过</t>
  </si>
  <si>
    <t>重庆市</t>
  </si>
  <si>
    <t>重汽(重庆)轻型汽车有限公司</t>
  </si>
  <si>
    <t>YZ7001BEV1</t>
  </si>
  <si>
    <t>贵州省</t>
  </si>
  <si>
    <t>贵州科驰汽车制造有限责任公司</t>
  </si>
  <si>
    <t>WZG5030XXYCYBEV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</si>
</sst>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name val="黑体"/>
      <charset val="0"/>
    </font>
    <font>
      <sz val="11"/>
      <name val="宋体"/>
      <charset val="0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6"/>
  <sheetViews>
    <sheetView tabSelected="1" workbookViewId="0">
      <selection activeCell="A1" sqref="A1:O1"/>
    </sheetView>
  </sheetViews>
  <sheetFormatPr defaultColWidth="8.72727272727273" defaultRowHeight="14"/>
  <cols>
    <col min="1" max="2" width="8.72727272727273" style="1"/>
    <col min="3" max="3" width="16.1818181818182" style="2" customWidth="1"/>
    <col min="4" max="4" width="16.6363636363636" style="1" customWidth="1"/>
    <col min="5" max="9" width="12.7272727272727" style="1" customWidth="1"/>
    <col min="10" max="10" width="16.2727272727273" style="1" customWidth="1"/>
    <col min="11" max="11" width="19.8181818181818" style="1" customWidth="1"/>
    <col min="12" max="12" width="20.9090909090909" style="1" customWidth="1"/>
    <col min="13" max="14" width="12.0909090909091" style="1" customWidth="1"/>
    <col min="15" max="15" width="14.0272727272727" style="1" customWidth="1"/>
    <col min="16" max="16384" width="8.72727272727273" style="1"/>
  </cols>
  <sheetData>
    <row r="1" ht="47" customHeight="1" spans="1:15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2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8" t="s">
        <v>13</v>
      </c>
      <c r="N2" s="8" t="s">
        <v>14</v>
      </c>
      <c r="O2" s="8" t="s">
        <v>15</v>
      </c>
    </row>
    <row r="3" ht="22" customHeight="1" spans="1:15">
      <c r="A3" s="6" t="s">
        <v>16</v>
      </c>
      <c r="B3" s="6"/>
      <c r="C3" s="6"/>
      <c r="D3" s="6"/>
      <c r="E3" s="7">
        <f>SUM(E4:E106)/3</f>
        <v>2512</v>
      </c>
      <c r="F3" s="7"/>
      <c r="G3" s="7">
        <f>SUM(G4:G106)/3</f>
        <v>3351.522</v>
      </c>
      <c r="H3" s="7">
        <f>SUM(H4:H106)/3</f>
        <v>1999</v>
      </c>
      <c r="I3" s="7"/>
      <c r="J3" s="7">
        <f>SUM(J4:J106)/3</f>
        <v>2543.7814</v>
      </c>
      <c r="K3" s="9">
        <f>SUM(K4:K106)/2</f>
        <v>2544</v>
      </c>
      <c r="L3" s="9"/>
      <c r="M3" s="9">
        <f>SUM(M4:M106)/2</f>
        <v>0</v>
      </c>
      <c r="N3" s="9">
        <f>SUM(N4:N106)/2</f>
        <v>0</v>
      </c>
      <c r="O3" s="9">
        <f>SUM(O4:O106)/2</f>
        <v>2544</v>
      </c>
    </row>
    <row r="4" ht="22" customHeight="1" spans="1:15">
      <c r="A4" s="6" t="s">
        <v>17</v>
      </c>
      <c r="B4" s="6" t="s">
        <v>18</v>
      </c>
      <c r="C4" s="6"/>
      <c r="D4" s="6"/>
      <c r="E4" s="7">
        <f>SUM(E5:E22)/2</f>
        <v>562</v>
      </c>
      <c r="F4" s="7"/>
      <c r="G4" s="7">
        <f>SUM(G5:G22)/2</f>
        <v>559.6276</v>
      </c>
      <c r="H4" s="7">
        <f>SUM(H5:H22)/2</f>
        <v>554</v>
      </c>
      <c r="I4" s="7"/>
      <c r="J4" s="7">
        <f>SUM(J5:J22)/2</f>
        <v>551.6725</v>
      </c>
      <c r="K4" s="9">
        <f>K5</f>
        <v>552</v>
      </c>
      <c r="L4" s="9"/>
      <c r="M4" s="9">
        <f>M5</f>
        <v>0</v>
      </c>
      <c r="N4" s="9">
        <f>N5</f>
        <v>0</v>
      </c>
      <c r="O4" s="9">
        <f>O5</f>
        <v>552</v>
      </c>
    </row>
    <row r="5" ht="22" customHeight="1" spans="1:15">
      <c r="A5" s="6"/>
      <c r="B5" s="6">
        <v>1</v>
      </c>
      <c r="C5" s="6" t="s">
        <v>19</v>
      </c>
      <c r="D5" s="6" t="s">
        <v>20</v>
      </c>
      <c r="E5" s="7">
        <f>SUM(E6:E22)</f>
        <v>562</v>
      </c>
      <c r="F5" s="7"/>
      <c r="G5" s="7">
        <f>SUM(G6:G22)</f>
        <v>559.6276</v>
      </c>
      <c r="H5" s="7">
        <f>SUM(H6:H22)</f>
        <v>554</v>
      </c>
      <c r="I5" s="7"/>
      <c r="J5" s="7">
        <f>SUM(J6:J22)</f>
        <v>551.6725</v>
      </c>
      <c r="K5" s="9">
        <f>ROUND(J5,0)</f>
        <v>552</v>
      </c>
      <c r="L5" s="6"/>
      <c r="M5" s="9">
        <v>0</v>
      </c>
      <c r="N5" s="9">
        <v>0</v>
      </c>
      <c r="O5" s="9">
        <f>K5-N5</f>
        <v>552</v>
      </c>
    </row>
    <row r="6" ht="22" customHeight="1" spans="1:15">
      <c r="A6" s="6"/>
      <c r="B6" s="6"/>
      <c r="C6" s="6"/>
      <c r="D6" s="6" t="s">
        <v>21</v>
      </c>
      <c r="E6" s="7">
        <v>92</v>
      </c>
      <c r="F6" s="7">
        <v>0.6552</v>
      </c>
      <c r="G6" s="7">
        <f>E6*F6</f>
        <v>60.2784</v>
      </c>
      <c r="H6" s="7">
        <v>91</v>
      </c>
      <c r="I6" s="7">
        <v>0.6552</v>
      </c>
      <c r="J6" s="7">
        <f>H6*I6</f>
        <v>59.6232</v>
      </c>
      <c r="K6" s="9"/>
      <c r="L6" s="7" t="s">
        <v>22</v>
      </c>
      <c r="M6" s="9"/>
      <c r="N6" s="9"/>
      <c r="O6" s="9"/>
    </row>
    <row r="7" ht="22" customHeight="1" spans="1:15">
      <c r="A7" s="6"/>
      <c r="B7" s="6"/>
      <c r="C7" s="6"/>
      <c r="D7" s="6" t="s">
        <v>21</v>
      </c>
      <c r="E7" s="7">
        <v>5</v>
      </c>
      <c r="F7" s="7">
        <v>0.8164</v>
      </c>
      <c r="G7" s="7">
        <f t="shared" ref="G7:G22" si="0">E7*F7</f>
        <v>4.082</v>
      </c>
      <c r="H7" s="7">
        <v>5</v>
      </c>
      <c r="I7" s="7">
        <v>0.8164</v>
      </c>
      <c r="J7" s="7">
        <f t="shared" ref="J7:J22" si="1">H7*I7</f>
        <v>4.082</v>
      </c>
      <c r="K7" s="9"/>
      <c r="L7" s="6" t="s">
        <v>23</v>
      </c>
      <c r="M7" s="9"/>
      <c r="N7" s="9"/>
      <c r="O7" s="9"/>
    </row>
    <row r="8" ht="22" customHeight="1" spans="1:15">
      <c r="A8" s="6"/>
      <c r="B8" s="6"/>
      <c r="C8" s="6"/>
      <c r="D8" s="6" t="s">
        <v>24</v>
      </c>
      <c r="E8" s="7">
        <v>1</v>
      </c>
      <c r="F8" s="7">
        <v>0.6552</v>
      </c>
      <c r="G8" s="7">
        <f t="shared" si="0"/>
        <v>0.6552</v>
      </c>
      <c r="H8" s="7">
        <v>1</v>
      </c>
      <c r="I8" s="7">
        <v>0.6552</v>
      </c>
      <c r="J8" s="7">
        <f t="shared" si="1"/>
        <v>0.6552</v>
      </c>
      <c r="K8" s="9"/>
      <c r="L8" s="6" t="s">
        <v>23</v>
      </c>
      <c r="M8" s="9"/>
      <c r="N8" s="9"/>
      <c r="O8" s="9"/>
    </row>
    <row r="9" ht="22" customHeight="1" spans="1:15">
      <c r="A9" s="6"/>
      <c r="B9" s="6"/>
      <c r="C9" s="6"/>
      <c r="D9" s="6" t="s">
        <v>24</v>
      </c>
      <c r="E9" s="7">
        <v>12</v>
      </c>
      <c r="F9" s="7">
        <v>0.8164</v>
      </c>
      <c r="G9" s="7">
        <f t="shared" si="0"/>
        <v>9.7968</v>
      </c>
      <c r="H9" s="7">
        <v>12</v>
      </c>
      <c r="I9" s="7">
        <v>0.8164</v>
      </c>
      <c r="J9" s="7">
        <f t="shared" si="1"/>
        <v>9.7968</v>
      </c>
      <c r="K9" s="9"/>
      <c r="L9" s="6" t="s">
        <v>23</v>
      </c>
      <c r="M9" s="9"/>
      <c r="N9" s="9"/>
      <c r="O9" s="9"/>
    </row>
    <row r="10" ht="22" customHeight="1" spans="1:15">
      <c r="A10" s="6"/>
      <c r="B10" s="6"/>
      <c r="C10" s="6"/>
      <c r="D10" s="6" t="s">
        <v>25</v>
      </c>
      <c r="E10" s="7">
        <v>211</v>
      </c>
      <c r="F10" s="7">
        <v>1.134</v>
      </c>
      <c r="G10" s="7">
        <f t="shared" si="0"/>
        <v>239.274</v>
      </c>
      <c r="H10" s="7">
        <v>211</v>
      </c>
      <c r="I10" s="7">
        <v>1.134</v>
      </c>
      <c r="J10" s="7">
        <f t="shared" si="1"/>
        <v>239.274</v>
      </c>
      <c r="K10" s="9"/>
      <c r="L10" s="6" t="s">
        <v>23</v>
      </c>
      <c r="M10" s="9"/>
      <c r="N10" s="9"/>
      <c r="O10" s="9"/>
    </row>
    <row r="11" ht="22" customHeight="1" spans="1:15">
      <c r="A11" s="6"/>
      <c r="B11" s="6"/>
      <c r="C11" s="6"/>
      <c r="D11" s="6" t="s">
        <v>25</v>
      </c>
      <c r="E11" s="7">
        <v>26</v>
      </c>
      <c r="F11" s="7">
        <v>1.4175</v>
      </c>
      <c r="G11" s="7">
        <f t="shared" si="0"/>
        <v>36.855</v>
      </c>
      <c r="H11" s="7">
        <v>26</v>
      </c>
      <c r="I11" s="7">
        <v>1.4175</v>
      </c>
      <c r="J11" s="7">
        <f t="shared" si="1"/>
        <v>36.855</v>
      </c>
      <c r="K11" s="9"/>
      <c r="L11" s="6" t="s">
        <v>23</v>
      </c>
      <c r="M11" s="9"/>
      <c r="N11" s="9"/>
      <c r="O11" s="9"/>
    </row>
    <row r="12" ht="22" customHeight="1" spans="1:15">
      <c r="A12" s="6"/>
      <c r="B12" s="6"/>
      <c r="C12" s="6"/>
      <c r="D12" s="6" t="s">
        <v>26</v>
      </c>
      <c r="E12" s="7">
        <v>10</v>
      </c>
      <c r="F12" s="7">
        <v>1.26</v>
      </c>
      <c r="G12" s="7">
        <f t="shared" si="0"/>
        <v>12.6</v>
      </c>
      <c r="H12" s="7">
        <v>10</v>
      </c>
      <c r="I12" s="7">
        <v>1.26</v>
      </c>
      <c r="J12" s="7">
        <f t="shared" si="1"/>
        <v>12.6</v>
      </c>
      <c r="K12" s="9"/>
      <c r="L12" s="6" t="s">
        <v>23</v>
      </c>
      <c r="M12" s="9"/>
      <c r="N12" s="9"/>
      <c r="O12" s="9"/>
    </row>
    <row r="13" ht="22" customHeight="1" spans="1:15">
      <c r="A13" s="6"/>
      <c r="B13" s="6"/>
      <c r="C13" s="6"/>
      <c r="D13" s="6" t="s">
        <v>27</v>
      </c>
      <c r="E13" s="7">
        <v>1</v>
      </c>
      <c r="F13" s="7">
        <v>1.134</v>
      </c>
      <c r="G13" s="7">
        <f t="shared" si="0"/>
        <v>1.134</v>
      </c>
      <c r="H13" s="7">
        <v>1</v>
      </c>
      <c r="I13" s="7">
        <v>1.134</v>
      </c>
      <c r="J13" s="7">
        <f t="shared" si="1"/>
        <v>1.134</v>
      </c>
      <c r="K13" s="9"/>
      <c r="L13" s="6" t="s">
        <v>23</v>
      </c>
      <c r="M13" s="9"/>
      <c r="N13" s="9"/>
      <c r="O13" s="9"/>
    </row>
    <row r="14" ht="22" customHeight="1" spans="1:15">
      <c r="A14" s="6"/>
      <c r="B14" s="6"/>
      <c r="C14" s="6"/>
      <c r="D14" s="6" t="s">
        <v>27</v>
      </c>
      <c r="E14" s="7">
        <v>2</v>
      </c>
      <c r="F14" s="7">
        <v>1.4175</v>
      </c>
      <c r="G14" s="7">
        <f t="shared" si="0"/>
        <v>2.835</v>
      </c>
      <c r="H14" s="7">
        <v>1</v>
      </c>
      <c r="I14" s="7">
        <v>1.4175</v>
      </c>
      <c r="J14" s="7">
        <f t="shared" si="1"/>
        <v>1.4175</v>
      </c>
      <c r="K14" s="9"/>
      <c r="L14" s="7" t="s">
        <v>28</v>
      </c>
      <c r="M14" s="9"/>
      <c r="N14" s="9"/>
      <c r="O14" s="9"/>
    </row>
    <row r="15" ht="22" customHeight="1" spans="1:15">
      <c r="A15" s="6"/>
      <c r="B15" s="6"/>
      <c r="C15" s="6"/>
      <c r="D15" s="6" t="s">
        <v>29</v>
      </c>
      <c r="E15" s="7">
        <v>58</v>
      </c>
      <c r="F15" s="7">
        <v>1.134</v>
      </c>
      <c r="G15" s="7">
        <f t="shared" si="0"/>
        <v>65.772</v>
      </c>
      <c r="H15" s="7">
        <v>55</v>
      </c>
      <c r="I15" s="7">
        <v>1.134</v>
      </c>
      <c r="J15" s="7">
        <f t="shared" si="1"/>
        <v>62.37</v>
      </c>
      <c r="K15" s="9"/>
      <c r="L15" s="7" t="s">
        <v>30</v>
      </c>
      <c r="M15" s="9"/>
      <c r="N15" s="9"/>
      <c r="O15" s="9"/>
    </row>
    <row r="16" ht="22" customHeight="1" spans="1:15">
      <c r="A16" s="6"/>
      <c r="B16" s="6"/>
      <c r="C16" s="6"/>
      <c r="D16" s="6" t="s">
        <v>29</v>
      </c>
      <c r="E16" s="7">
        <v>9</v>
      </c>
      <c r="F16" s="7">
        <v>1.4175</v>
      </c>
      <c r="G16" s="7">
        <f t="shared" si="0"/>
        <v>12.7575</v>
      </c>
      <c r="H16" s="7">
        <v>9</v>
      </c>
      <c r="I16" s="7">
        <v>1.4175</v>
      </c>
      <c r="J16" s="7">
        <f t="shared" si="1"/>
        <v>12.7575</v>
      </c>
      <c r="K16" s="9"/>
      <c r="L16" s="6" t="s">
        <v>23</v>
      </c>
      <c r="M16" s="9"/>
      <c r="N16" s="9"/>
      <c r="O16" s="9"/>
    </row>
    <row r="17" ht="22" customHeight="1" spans="1:15">
      <c r="A17" s="6"/>
      <c r="B17" s="6"/>
      <c r="C17" s="6"/>
      <c r="D17" s="6" t="s">
        <v>29</v>
      </c>
      <c r="E17" s="7">
        <v>1</v>
      </c>
      <c r="F17" s="7">
        <v>1.62</v>
      </c>
      <c r="G17" s="7">
        <f t="shared" si="0"/>
        <v>1.62</v>
      </c>
      <c r="H17" s="7">
        <v>1</v>
      </c>
      <c r="I17" s="7">
        <v>1.62</v>
      </c>
      <c r="J17" s="7">
        <f t="shared" si="1"/>
        <v>1.62</v>
      </c>
      <c r="K17" s="9"/>
      <c r="L17" s="6" t="s">
        <v>23</v>
      </c>
      <c r="M17" s="9"/>
      <c r="N17" s="9"/>
      <c r="O17" s="9"/>
    </row>
    <row r="18" ht="22" customHeight="1" spans="1:15">
      <c r="A18" s="6"/>
      <c r="B18" s="6"/>
      <c r="C18" s="6"/>
      <c r="D18" s="6" t="s">
        <v>31</v>
      </c>
      <c r="E18" s="7">
        <v>11</v>
      </c>
      <c r="F18" s="7">
        <v>0.7711</v>
      </c>
      <c r="G18" s="7">
        <f t="shared" si="0"/>
        <v>8.4821</v>
      </c>
      <c r="H18" s="7">
        <v>11</v>
      </c>
      <c r="I18" s="7">
        <v>0.7711</v>
      </c>
      <c r="J18" s="7">
        <f t="shared" si="1"/>
        <v>8.4821</v>
      </c>
      <c r="K18" s="9"/>
      <c r="L18" s="6" t="s">
        <v>23</v>
      </c>
      <c r="M18" s="9"/>
      <c r="N18" s="9"/>
      <c r="O18" s="9"/>
    </row>
    <row r="19" ht="22" customHeight="1" spans="1:15">
      <c r="A19" s="6"/>
      <c r="B19" s="6"/>
      <c r="C19" s="6"/>
      <c r="D19" s="6" t="s">
        <v>31</v>
      </c>
      <c r="E19" s="7">
        <v>6</v>
      </c>
      <c r="F19" s="7">
        <v>1.1016</v>
      </c>
      <c r="G19" s="7">
        <f t="shared" si="0"/>
        <v>6.6096</v>
      </c>
      <c r="H19" s="7">
        <v>6</v>
      </c>
      <c r="I19" s="7">
        <v>1.1016</v>
      </c>
      <c r="J19" s="7">
        <f t="shared" si="1"/>
        <v>6.6096</v>
      </c>
      <c r="K19" s="9"/>
      <c r="L19" s="6" t="s">
        <v>23</v>
      </c>
      <c r="M19" s="9"/>
      <c r="N19" s="9"/>
      <c r="O19" s="9"/>
    </row>
    <row r="20" ht="22" customHeight="1" spans="1:15">
      <c r="A20" s="6"/>
      <c r="B20" s="6"/>
      <c r="C20" s="6"/>
      <c r="D20" s="6" t="s">
        <v>32</v>
      </c>
      <c r="E20" s="7">
        <v>50</v>
      </c>
      <c r="F20" s="7">
        <v>0.6552</v>
      </c>
      <c r="G20" s="7">
        <f t="shared" si="0"/>
        <v>32.76</v>
      </c>
      <c r="H20" s="7">
        <v>48</v>
      </c>
      <c r="I20" s="7">
        <v>0.6552</v>
      </c>
      <c r="J20" s="7">
        <f t="shared" si="1"/>
        <v>31.4496</v>
      </c>
      <c r="K20" s="9"/>
      <c r="L20" s="7" t="s">
        <v>33</v>
      </c>
      <c r="M20" s="9"/>
      <c r="N20" s="9"/>
      <c r="O20" s="9"/>
    </row>
    <row r="21" ht="22" customHeight="1" spans="1:15">
      <c r="A21" s="6"/>
      <c r="B21" s="6"/>
      <c r="C21" s="6"/>
      <c r="D21" s="6" t="s">
        <v>32</v>
      </c>
      <c r="E21" s="7">
        <v>61</v>
      </c>
      <c r="F21" s="7">
        <v>0.936</v>
      </c>
      <c r="G21" s="7">
        <f t="shared" si="0"/>
        <v>57.096</v>
      </c>
      <c r="H21" s="7">
        <v>61</v>
      </c>
      <c r="I21" s="7">
        <v>0.936</v>
      </c>
      <c r="J21" s="7">
        <f t="shared" si="1"/>
        <v>57.096</v>
      </c>
      <c r="K21" s="9"/>
      <c r="L21" s="6" t="s">
        <v>23</v>
      </c>
      <c r="M21" s="9"/>
      <c r="N21" s="9"/>
      <c r="O21" s="9"/>
    </row>
    <row r="22" ht="22" customHeight="1" spans="1:15">
      <c r="A22" s="6"/>
      <c r="B22" s="6"/>
      <c r="C22" s="6"/>
      <c r="D22" s="6" t="s">
        <v>34</v>
      </c>
      <c r="E22" s="7">
        <v>6</v>
      </c>
      <c r="F22" s="7">
        <v>1.17</v>
      </c>
      <c r="G22" s="7">
        <f t="shared" si="0"/>
        <v>7.02</v>
      </c>
      <c r="H22" s="7">
        <v>5</v>
      </c>
      <c r="I22" s="7">
        <v>1.17</v>
      </c>
      <c r="J22" s="7">
        <f t="shared" si="1"/>
        <v>5.85</v>
      </c>
      <c r="K22" s="9"/>
      <c r="L22" s="7" t="s">
        <v>22</v>
      </c>
      <c r="M22" s="9"/>
      <c r="N22" s="9"/>
      <c r="O22" s="9"/>
    </row>
    <row r="23" ht="22" customHeight="1" spans="1:15">
      <c r="A23" s="6" t="s">
        <v>35</v>
      </c>
      <c r="B23" s="6" t="s">
        <v>18</v>
      </c>
      <c r="C23" s="6"/>
      <c r="D23" s="6"/>
      <c r="E23" s="7">
        <f>SUM(E24:E64)/2</f>
        <v>1202</v>
      </c>
      <c r="F23" s="7"/>
      <c r="G23" s="7">
        <f>SUM(G24:G64)/2</f>
        <v>1648.2086</v>
      </c>
      <c r="H23" s="7">
        <f>SUM(H24:H64)/2</f>
        <v>936</v>
      </c>
      <c r="I23" s="7"/>
      <c r="J23" s="7">
        <f>SUM(J24:J64)/2</f>
        <v>1225.0921</v>
      </c>
      <c r="K23" s="9">
        <f>K24</f>
        <v>1225</v>
      </c>
      <c r="L23" s="9"/>
      <c r="M23" s="9">
        <f>M24</f>
        <v>0</v>
      </c>
      <c r="N23" s="9">
        <f>N24</f>
        <v>0</v>
      </c>
      <c r="O23" s="9">
        <f>O24</f>
        <v>1225</v>
      </c>
    </row>
    <row r="24" ht="22" customHeight="1" spans="1:15">
      <c r="A24" s="6"/>
      <c r="B24" s="6">
        <v>1</v>
      </c>
      <c r="C24" s="6" t="s">
        <v>36</v>
      </c>
      <c r="D24" s="6" t="s">
        <v>20</v>
      </c>
      <c r="E24" s="7">
        <f>SUM(E25:E64)</f>
        <v>1202</v>
      </c>
      <c r="F24" s="7"/>
      <c r="G24" s="7">
        <f>SUM(G25:G64)</f>
        <v>1648.2086</v>
      </c>
      <c r="H24" s="7">
        <f>SUM(H25:H64)</f>
        <v>936</v>
      </c>
      <c r="I24" s="7"/>
      <c r="J24" s="7">
        <f>SUM(J25:J64)</f>
        <v>1225.0921</v>
      </c>
      <c r="K24" s="9">
        <f>ROUND(J24,0)</f>
        <v>1225</v>
      </c>
      <c r="L24" s="6"/>
      <c r="M24" s="9">
        <v>0</v>
      </c>
      <c r="N24" s="9">
        <v>0</v>
      </c>
      <c r="O24" s="9">
        <f>K24-N24</f>
        <v>1225</v>
      </c>
    </row>
    <row r="25" ht="22" customHeight="1" spans="1:15">
      <c r="A25" s="6"/>
      <c r="B25" s="6"/>
      <c r="C25" s="6"/>
      <c r="D25" s="6" t="s">
        <v>37</v>
      </c>
      <c r="E25" s="7">
        <v>1</v>
      </c>
      <c r="F25" s="7">
        <v>4.95</v>
      </c>
      <c r="G25" s="7">
        <f t="shared" ref="G25:G64" si="2">E25*F25</f>
        <v>4.95</v>
      </c>
      <c r="H25" s="7">
        <v>1</v>
      </c>
      <c r="I25" s="7">
        <v>4.95</v>
      </c>
      <c r="J25" s="7">
        <f t="shared" ref="J25:J64" si="3">H25*I25</f>
        <v>4.95</v>
      </c>
      <c r="K25" s="9"/>
      <c r="L25" s="6" t="s">
        <v>23</v>
      </c>
      <c r="M25" s="9"/>
      <c r="N25" s="9"/>
      <c r="O25" s="9"/>
    </row>
    <row r="26" ht="22" customHeight="1" spans="1:15">
      <c r="A26" s="6"/>
      <c r="B26" s="6"/>
      <c r="C26" s="6"/>
      <c r="D26" s="6" t="s">
        <v>38</v>
      </c>
      <c r="E26" s="7">
        <v>23</v>
      </c>
      <c r="F26" s="7">
        <v>1.2726</v>
      </c>
      <c r="G26" s="7">
        <f t="shared" si="2"/>
        <v>29.2698</v>
      </c>
      <c r="H26" s="7">
        <v>22</v>
      </c>
      <c r="I26" s="7">
        <v>1.2726</v>
      </c>
      <c r="J26" s="7">
        <f t="shared" si="3"/>
        <v>27.9972</v>
      </c>
      <c r="K26" s="9"/>
      <c r="L26" s="7" t="s">
        <v>39</v>
      </c>
      <c r="M26" s="9"/>
      <c r="N26" s="9"/>
      <c r="O26" s="9"/>
    </row>
    <row r="27" ht="22" customHeight="1" spans="1:15">
      <c r="A27" s="6"/>
      <c r="B27" s="6"/>
      <c r="C27" s="6"/>
      <c r="D27" s="6" t="s">
        <v>40</v>
      </c>
      <c r="E27" s="7">
        <v>4</v>
      </c>
      <c r="F27" s="7">
        <v>2.0447</v>
      </c>
      <c r="G27" s="7">
        <f t="shared" si="2"/>
        <v>8.1788</v>
      </c>
      <c r="H27" s="7">
        <v>1</v>
      </c>
      <c r="I27" s="7">
        <v>2.0447</v>
      </c>
      <c r="J27" s="7">
        <f t="shared" si="3"/>
        <v>2.0447</v>
      </c>
      <c r="K27" s="9"/>
      <c r="L27" s="7" t="s">
        <v>41</v>
      </c>
      <c r="M27" s="9"/>
      <c r="N27" s="9"/>
      <c r="O27" s="9"/>
    </row>
    <row r="28" ht="22" customHeight="1" spans="1:15">
      <c r="A28" s="6"/>
      <c r="B28" s="6"/>
      <c r="C28" s="6"/>
      <c r="D28" s="6" t="s">
        <v>40</v>
      </c>
      <c r="E28" s="7">
        <v>46</v>
      </c>
      <c r="F28" s="7">
        <v>2.5559</v>
      </c>
      <c r="G28" s="7">
        <f t="shared" si="2"/>
        <v>117.5714</v>
      </c>
      <c r="H28" s="7">
        <v>14</v>
      </c>
      <c r="I28" s="7">
        <v>2.5559</v>
      </c>
      <c r="J28" s="7">
        <f t="shared" si="3"/>
        <v>35.7826</v>
      </c>
      <c r="K28" s="9"/>
      <c r="L28" s="7" t="s">
        <v>42</v>
      </c>
      <c r="M28" s="9"/>
      <c r="N28" s="9"/>
      <c r="O28" s="9"/>
    </row>
    <row r="29" ht="22" customHeight="1" spans="1:15">
      <c r="A29" s="6"/>
      <c r="B29" s="6"/>
      <c r="C29" s="6"/>
      <c r="D29" s="6" t="s">
        <v>43</v>
      </c>
      <c r="E29" s="7">
        <v>29</v>
      </c>
      <c r="F29" s="7">
        <v>0.728</v>
      </c>
      <c r="G29" s="7">
        <f t="shared" si="2"/>
        <v>21.112</v>
      </c>
      <c r="H29" s="7">
        <v>28</v>
      </c>
      <c r="I29" s="7">
        <v>0.728</v>
      </c>
      <c r="J29" s="7">
        <f t="shared" si="3"/>
        <v>20.384</v>
      </c>
      <c r="K29" s="9"/>
      <c r="L29" s="7" t="s">
        <v>22</v>
      </c>
      <c r="M29" s="9"/>
      <c r="N29" s="9"/>
      <c r="O29" s="9"/>
    </row>
    <row r="30" ht="22" customHeight="1" spans="1:15">
      <c r="A30" s="6"/>
      <c r="B30" s="6"/>
      <c r="C30" s="6"/>
      <c r="D30" s="6" t="s">
        <v>43</v>
      </c>
      <c r="E30" s="7">
        <v>17</v>
      </c>
      <c r="F30" s="7">
        <v>1.04</v>
      </c>
      <c r="G30" s="7">
        <f t="shared" si="2"/>
        <v>17.68</v>
      </c>
      <c r="H30" s="7">
        <v>0</v>
      </c>
      <c r="I30" s="7">
        <v>0</v>
      </c>
      <c r="J30" s="7">
        <f t="shared" si="3"/>
        <v>0</v>
      </c>
      <c r="K30" s="9"/>
      <c r="L30" s="7" t="s">
        <v>44</v>
      </c>
      <c r="M30" s="9"/>
      <c r="N30" s="9"/>
      <c r="O30" s="9"/>
    </row>
    <row r="31" ht="22" customHeight="1" spans="1:15">
      <c r="A31" s="6"/>
      <c r="B31" s="6"/>
      <c r="C31" s="6"/>
      <c r="D31" s="6" t="s">
        <v>45</v>
      </c>
      <c r="E31" s="7">
        <v>31</v>
      </c>
      <c r="F31" s="7">
        <v>1.008</v>
      </c>
      <c r="G31" s="7">
        <f t="shared" si="2"/>
        <v>31.248</v>
      </c>
      <c r="H31" s="7">
        <v>31</v>
      </c>
      <c r="I31" s="7">
        <v>1.008</v>
      </c>
      <c r="J31" s="7">
        <f t="shared" si="3"/>
        <v>31.248</v>
      </c>
      <c r="K31" s="9"/>
      <c r="L31" s="6" t="s">
        <v>23</v>
      </c>
      <c r="M31" s="9"/>
      <c r="N31" s="9"/>
      <c r="O31" s="9"/>
    </row>
    <row r="32" ht="22" customHeight="1" spans="1:15">
      <c r="A32" s="6"/>
      <c r="B32" s="6"/>
      <c r="C32" s="6"/>
      <c r="D32" s="6" t="s">
        <v>45</v>
      </c>
      <c r="E32" s="7">
        <v>4</v>
      </c>
      <c r="F32" s="7">
        <v>1.26</v>
      </c>
      <c r="G32" s="7">
        <f t="shared" si="2"/>
        <v>5.04</v>
      </c>
      <c r="H32" s="7">
        <v>0</v>
      </c>
      <c r="I32" s="7">
        <v>0</v>
      </c>
      <c r="J32" s="7">
        <f t="shared" si="3"/>
        <v>0</v>
      </c>
      <c r="K32" s="9"/>
      <c r="L32" s="7" t="s">
        <v>46</v>
      </c>
      <c r="M32" s="9"/>
      <c r="N32" s="9"/>
      <c r="O32" s="9"/>
    </row>
    <row r="33" ht="22" customHeight="1" spans="1:15">
      <c r="A33" s="6"/>
      <c r="B33" s="6"/>
      <c r="C33" s="6"/>
      <c r="D33" s="6" t="s">
        <v>45</v>
      </c>
      <c r="E33" s="7">
        <v>6</v>
      </c>
      <c r="F33" s="7">
        <v>1.44</v>
      </c>
      <c r="G33" s="7">
        <f t="shared" si="2"/>
        <v>8.64</v>
      </c>
      <c r="H33" s="7">
        <v>0</v>
      </c>
      <c r="I33" s="7">
        <v>0</v>
      </c>
      <c r="J33" s="7">
        <f t="shared" si="3"/>
        <v>0</v>
      </c>
      <c r="K33" s="9"/>
      <c r="L33" s="7" t="s">
        <v>47</v>
      </c>
      <c r="M33" s="9"/>
      <c r="N33" s="9"/>
      <c r="O33" s="9"/>
    </row>
    <row r="34" ht="22" customHeight="1" spans="1:15">
      <c r="A34" s="6"/>
      <c r="B34" s="6"/>
      <c r="C34" s="6"/>
      <c r="D34" s="6" t="s">
        <v>48</v>
      </c>
      <c r="E34" s="7">
        <v>4</v>
      </c>
      <c r="F34" s="7">
        <v>0.728</v>
      </c>
      <c r="G34" s="7">
        <f t="shared" si="2"/>
        <v>2.912</v>
      </c>
      <c r="H34" s="7">
        <v>3</v>
      </c>
      <c r="I34" s="7">
        <v>0.728</v>
      </c>
      <c r="J34" s="7">
        <f t="shared" si="3"/>
        <v>2.184</v>
      </c>
      <c r="K34" s="9"/>
      <c r="L34" s="7" t="s">
        <v>22</v>
      </c>
      <c r="M34" s="9"/>
      <c r="N34" s="9"/>
      <c r="O34" s="9"/>
    </row>
    <row r="35" ht="22" customHeight="1" spans="1:15">
      <c r="A35" s="6"/>
      <c r="B35" s="6"/>
      <c r="C35" s="6"/>
      <c r="D35" s="6" t="s">
        <v>49</v>
      </c>
      <c r="E35" s="7">
        <v>82</v>
      </c>
      <c r="F35" s="7">
        <v>1.26</v>
      </c>
      <c r="G35" s="7">
        <f t="shared" si="2"/>
        <v>103.32</v>
      </c>
      <c r="H35" s="7">
        <v>82</v>
      </c>
      <c r="I35" s="7">
        <v>1.26</v>
      </c>
      <c r="J35" s="7">
        <f t="shared" si="3"/>
        <v>103.32</v>
      </c>
      <c r="K35" s="9"/>
      <c r="L35" s="6" t="s">
        <v>23</v>
      </c>
      <c r="M35" s="9"/>
      <c r="N35" s="9"/>
      <c r="O35" s="9"/>
    </row>
    <row r="36" ht="22" customHeight="1" spans="1:15">
      <c r="A36" s="6"/>
      <c r="B36" s="6"/>
      <c r="C36" s="6"/>
      <c r="D36" s="6" t="s">
        <v>49</v>
      </c>
      <c r="E36" s="7">
        <v>1</v>
      </c>
      <c r="F36" s="7">
        <v>1.575</v>
      </c>
      <c r="G36" s="7">
        <f t="shared" si="2"/>
        <v>1.575</v>
      </c>
      <c r="H36" s="7">
        <v>1</v>
      </c>
      <c r="I36" s="7">
        <v>1.26</v>
      </c>
      <c r="J36" s="7">
        <f t="shared" si="3"/>
        <v>1.26</v>
      </c>
      <c r="K36" s="9"/>
      <c r="L36" s="6" t="s">
        <v>23</v>
      </c>
      <c r="M36" s="9"/>
      <c r="N36" s="9"/>
      <c r="O36" s="9"/>
    </row>
    <row r="37" ht="22" customHeight="1" spans="1:15">
      <c r="A37" s="6"/>
      <c r="B37" s="6"/>
      <c r="C37" s="6"/>
      <c r="D37" s="6" t="s">
        <v>49</v>
      </c>
      <c r="E37" s="7">
        <v>8</v>
      </c>
      <c r="F37" s="7">
        <v>1.8</v>
      </c>
      <c r="G37" s="7">
        <f t="shared" si="2"/>
        <v>14.4</v>
      </c>
      <c r="H37" s="7">
        <v>0</v>
      </c>
      <c r="I37" s="7">
        <v>0</v>
      </c>
      <c r="J37" s="7">
        <f t="shared" si="3"/>
        <v>0</v>
      </c>
      <c r="K37" s="9"/>
      <c r="L37" s="7" t="s">
        <v>50</v>
      </c>
      <c r="M37" s="9"/>
      <c r="N37" s="9"/>
      <c r="O37" s="9"/>
    </row>
    <row r="38" ht="22" customHeight="1" spans="1:15">
      <c r="A38" s="6"/>
      <c r="B38" s="6"/>
      <c r="C38" s="6"/>
      <c r="D38" s="6" t="s">
        <v>51</v>
      </c>
      <c r="E38" s="7">
        <v>19</v>
      </c>
      <c r="F38" s="7">
        <v>0.728</v>
      </c>
      <c r="G38" s="7">
        <f t="shared" si="2"/>
        <v>13.832</v>
      </c>
      <c r="H38" s="7">
        <v>19</v>
      </c>
      <c r="I38" s="7">
        <v>0.728</v>
      </c>
      <c r="J38" s="7">
        <f t="shared" si="3"/>
        <v>13.832</v>
      </c>
      <c r="K38" s="9"/>
      <c r="L38" s="6" t="s">
        <v>23</v>
      </c>
      <c r="M38" s="9"/>
      <c r="N38" s="9"/>
      <c r="O38" s="9"/>
    </row>
    <row r="39" ht="22" customHeight="1" spans="1:15">
      <c r="A39" s="6"/>
      <c r="B39" s="6"/>
      <c r="C39" s="6"/>
      <c r="D39" s="6" t="s">
        <v>51</v>
      </c>
      <c r="E39" s="7">
        <v>1</v>
      </c>
      <c r="F39" s="7">
        <v>0.9072</v>
      </c>
      <c r="G39" s="7">
        <f t="shared" si="2"/>
        <v>0.9072</v>
      </c>
      <c r="H39" s="7">
        <v>1</v>
      </c>
      <c r="I39" s="7">
        <v>0.9072</v>
      </c>
      <c r="J39" s="7">
        <f t="shared" si="3"/>
        <v>0.9072</v>
      </c>
      <c r="K39" s="9"/>
      <c r="L39" s="6" t="s">
        <v>23</v>
      </c>
      <c r="M39" s="9"/>
      <c r="N39" s="9"/>
      <c r="O39" s="9"/>
    </row>
    <row r="40" ht="22" customHeight="1" spans="1:15">
      <c r="A40" s="6"/>
      <c r="B40" s="6"/>
      <c r="C40" s="6"/>
      <c r="D40" s="6" t="s">
        <v>51</v>
      </c>
      <c r="E40" s="7">
        <v>29</v>
      </c>
      <c r="F40" s="7">
        <v>1.04</v>
      </c>
      <c r="G40" s="7">
        <f t="shared" si="2"/>
        <v>30.16</v>
      </c>
      <c r="H40" s="7">
        <v>1</v>
      </c>
      <c r="I40" s="7">
        <v>1.04</v>
      </c>
      <c r="J40" s="7">
        <f t="shared" si="3"/>
        <v>1.04</v>
      </c>
      <c r="K40" s="9"/>
      <c r="L40" s="7" t="s">
        <v>52</v>
      </c>
      <c r="M40" s="9"/>
      <c r="N40" s="9"/>
      <c r="O40" s="9"/>
    </row>
    <row r="41" ht="22" customHeight="1" spans="1:15">
      <c r="A41" s="6"/>
      <c r="B41" s="6"/>
      <c r="C41" s="6"/>
      <c r="D41" s="6" t="s">
        <v>53</v>
      </c>
      <c r="E41" s="7">
        <v>2</v>
      </c>
      <c r="F41" s="7">
        <v>1.26</v>
      </c>
      <c r="G41" s="7">
        <f t="shared" si="2"/>
        <v>2.52</v>
      </c>
      <c r="H41" s="7">
        <v>2</v>
      </c>
      <c r="I41" s="7">
        <v>1.26</v>
      </c>
      <c r="J41" s="7">
        <f t="shared" si="3"/>
        <v>2.52</v>
      </c>
      <c r="K41" s="9"/>
      <c r="L41" s="6" t="s">
        <v>23</v>
      </c>
      <c r="M41" s="9"/>
      <c r="N41" s="9"/>
      <c r="O41" s="9"/>
    </row>
    <row r="42" ht="22" customHeight="1" spans="1:15">
      <c r="A42" s="6"/>
      <c r="B42" s="6"/>
      <c r="C42" s="6"/>
      <c r="D42" s="6" t="s">
        <v>53</v>
      </c>
      <c r="E42" s="7">
        <v>3</v>
      </c>
      <c r="F42" s="7">
        <v>1.8</v>
      </c>
      <c r="G42" s="7">
        <f t="shared" si="2"/>
        <v>5.4</v>
      </c>
      <c r="H42" s="7">
        <v>0</v>
      </c>
      <c r="I42" s="7">
        <v>0</v>
      </c>
      <c r="J42" s="7">
        <f t="shared" si="3"/>
        <v>0</v>
      </c>
      <c r="K42" s="9"/>
      <c r="L42" s="7" t="s">
        <v>54</v>
      </c>
      <c r="M42" s="9"/>
      <c r="N42" s="9"/>
      <c r="O42" s="9"/>
    </row>
    <row r="43" ht="22" customHeight="1" spans="1:15">
      <c r="A43" s="6"/>
      <c r="B43" s="6"/>
      <c r="C43" s="6"/>
      <c r="D43" s="6" t="s">
        <v>55</v>
      </c>
      <c r="E43" s="7">
        <v>163</v>
      </c>
      <c r="F43" s="7">
        <v>1.008</v>
      </c>
      <c r="G43" s="7">
        <f t="shared" si="2"/>
        <v>164.304</v>
      </c>
      <c r="H43" s="7">
        <v>159</v>
      </c>
      <c r="I43" s="7">
        <v>1.008</v>
      </c>
      <c r="J43" s="7">
        <f t="shared" si="3"/>
        <v>160.272</v>
      </c>
      <c r="K43" s="9"/>
      <c r="L43" s="7" t="s">
        <v>46</v>
      </c>
      <c r="M43" s="9"/>
      <c r="N43" s="9"/>
      <c r="O43" s="9"/>
    </row>
    <row r="44" ht="22" customHeight="1" spans="1:15">
      <c r="A44" s="6"/>
      <c r="B44" s="6"/>
      <c r="C44" s="6"/>
      <c r="D44" s="6" t="s">
        <v>55</v>
      </c>
      <c r="E44" s="7">
        <v>25</v>
      </c>
      <c r="F44" s="7">
        <v>1.26</v>
      </c>
      <c r="G44" s="7">
        <f t="shared" si="2"/>
        <v>31.5</v>
      </c>
      <c r="H44" s="7">
        <v>14</v>
      </c>
      <c r="I44" s="7">
        <v>1.26</v>
      </c>
      <c r="J44" s="7">
        <f t="shared" si="3"/>
        <v>17.64</v>
      </c>
      <c r="K44" s="9"/>
      <c r="L44" s="7" t="s">
        <v>56</v>
      </c>
      <c r="M44" s="9"/>
      <c r="N44" s="9"/>
      <c r="O44" s="9"/>
    </row>
    <row r="45" ht="22" customHeight="1" spans="1:15">
      <c r="A45" s="6"/>
      <c r="B45" s="6"/>
      <c r="C45" s="6"/>
      <c r="D45" s="6" t="s">
        <v>55</v>
      </c>
      <c r="E45" s="7">
        <v>52</v>
      </c>
      <c r="F45" s="7">
        <v>1.44</v>
      </c>
      <c r="G45" s="7">
        <f t="shared" si="2"/>
        <v>74.88</v>
      </c>
      <c r="H45" s="7">
        <v>4</v>
      </c>
      <c r="I45" s="7">
        <v>1.44</v>
      </c>
      <c r="J45" s="7">
        <f t="shared" si="3"/>
        <v>5.76</v>
      </c>
      <c r="K45" s="9"/>
      <c r="L45" s="7" t="s">
        <v>57</v>
      </c>
      <c r="M45" s="9"/>
      <c r="N45" s="9"/>
      <c r="O45" s="9"/>
    </row>
    <row r="46" ht="22" customHeight="1" spans="1:15">
      <c r="A46" s="6"/>
      <c r="B46" s="6"/>
      <c r="C46" s="6"/>
      <c r="D46" s="6" t="s">
        <v>58</v>
      </c>
      <c r="E46" s="7">
        <v>51</v>
      </c>
      <c r="F46" s="7">
        <v>1.26</v>
      </c>
      <c r="G46" s="7">
        <f t="shared" si="2"/>
        <v>64.26</v>
      </c>
      <c r="H46" s="7">
        <v>51</v>
      </c>
      <c r="I46" s="7">
        <v>1.26</v>
      </c>
      <c r="J46" s="7">
        <f t="shared" si="3"/>
        <v>64.26</v>
      </c>
      <c r="K46" s="9"/>
      <c r="L46" s="6" t="s">
        <v>23</v>
      </c>
      <c r="M46" s="9"/>
      <c r="N46" s="9"/>
      <c r="O46" s="9"/>
    </row>
    <row r="47" ht="22" customHeight="1" spans="1:15">
      <c r="A47" s="6"/>
      <c r="B47" s="6"/>
      <c r="C47" s="6"/>
      <c r="D47" s="6" t="s">
        <v>58</v>
      </c>
      <c r="E47" s="7">
        <v>17</v>
      </c>
      <c r="F47" s="7">
        <v>1.575</v>
      </c>
      <c r="G47" s="7">
        <f t="shared" si="2"/>
        <v>26.775</v>
      </c>
      <c r="H47" s="7">
        <v>15</v>
      </c>
      <c r="I47" s="7">
        <v>1.575</v>
      </c>
      <c r="J47" s="7">
        <f t="shared" si="3"/>
        <v>23.625</v>
      </c>
      <c r="K47" s="9"/>
      <c r="L47" s="7" t="s">
        <v>59</v>
      </c>
      <c r="M47" s="9"/>
      <c r="N47" s="9"/>
      <c r="O47" s="9"/>
    </row>
    <row r="48" ht="22" customHeight="1" spans="1:15">
      <c r="A48" s="6"/>
      <c r="B48" s="6"/>
      <c r="C48" s="6"/>
      <c r="D48" s="6" t="s">
        <v>58</v>
      </c>
      <c r="E48" s="7">
        <v>7</v>
      </c>
      <c r="F48" s="7">
        <v>1.8</v>
      </c>
      <c r="G48" s="7">
        <f t="shared" si="2"/>
        <v>12.6</v>
      </c>
      <c r="H48" s="7">
        <v>1</v>
      </c>
      <c r="I48" s="7">
        <v>1.8</v>
      </c>
      <c r="J48" s="7">
        <f t="shared" si="3"/>
        <v>1.8</v>
      </c>
      <c r="K48" s="9"/>
      <c r="L48" s="7" t="s">
        <v>47</v>
      </c>
      <c r="M48" s="9"/>
      <c r="N48" s="9"/>
      <c r="O48" s="9"/>
    </row>
    <row r="49" ht="22" customHeight="1" spans="1:15">
      <c r="A49" s="6"/>
      <c r="B49" s="6"/>
      <c r="C49" s="6"/>
      <c r="D49" s="6" t="s">
        <v>60</v>
      </c>
      <c r="E49" s="7">
        <v>36</v>
      </c>
      <c r="F49" s="7">
        <v>1.134</v>
      </c>
      <c r="G49" s="7">
        <f t="shared" si="2"/>
        <v>40.824</v>
      </c>
      <c r="H49" s="7">
        <v>35</v>
      </c>
      <c r="I49" s="7">
        <v>1.134</v>
      </c>
      <c r="J49" s="7">
        <f t="shared" si="3"/>
        <v>39.69</v>
      </c>
      <c r="K49" s="9"/>
      <c r="L49" s="7" t="s">
        <v>39</v>
      </c>
      <c r="M49" s="9"/>
      <c r="N49" s="9"/>
      <c r="O49" s="9"/>
    </row>
    <row r="50" ht="22" customHeight="1" spans="1:15">
      <c r="A50" s="6"/>
      <c r="B50" s="6"/>
      <c r="C50" s="6"/>
      <c r="D50" s="6" t="s">
        <v>60</v>
      </c>
      <c r="E50" s="7">
        <v>1</v>
      </c>
      <c r="F50" s="7">
        <v>1.2474</v>
      </c>
      <c r="G50" s="7">
        <f t="shared" si="2"/>
        <v>1.2474</v>
      </c>
      <c r="H50" s="7">
        <v>0</v>
      </c>
      <c r="I50" s="7">
        <v>0</v>
      </c>
      <c r="J50" s="7">
        <f t="shared" si="3"/>
        <v>0</v>
      </c>
      <c r="K50" s="9"/>
      <c r="L50" s="7" t="s">
        <v>22</v>
      </c>
      <c r="M50" s="9"/>
      <c r="N50" s="9"/>
      <c r="O50" s="9"/>
    </row>
    <row r="51" ht="22" customHeight="1" spans="1:15">
      <c r="A51" s="6"/>
      <c r="B51" s="6"/>
      <c r="C51" s="6"/>
      <c r="D51" s="6" t="s">
        <v>60</v>
      </c>
      <c r="E51" s="7">
        <v>24</v>
      </c>
      <c r="F51" s="7">
        <v>1.4175</v>
      </c>
      <c r="G51" s="7">
        <f t="shared" si="2"/>
        <v>34.02</v>
      </c>
      <c r="H51" s="7">
        <v>22</v>
      </c>
      <c r="I51" s="7">
        <v>1.4175</v>
      </c>
      <c r="J51" s="7">
        <f t="shared" si="3"/>
        <v>31.185</v>
      </c>
      <c r="K51" s="9"/>
      <c r="L51" s="7" t="s">
        <v>61</v>
      </c>
      <c r="M51" s="9"/>
      <c r="N51" s="9"/>
      <c r="O51" s="9"/>
    </row>
    <row r="52" ht="22" customHeight="1" spans="1:15">
      <c r="A52" s="6"/>
      <c r="B52" s="6"/>
      <c r="C52" s="6"/>
      <c r="D52" s="6" t="s">
        <v>60</v>
      </c>
      <c r="E52" s="7">
        <v>9</v>
      </c>
      <c r="F52" s="7">
        <v>1.62</v>
      </c>
      <c r="G52" s="7">
        <f t="shared" si="2"/>
        <v>14.58</v>
      </c>
      <c r="H52" s="7">
        <v>1</v>
      </c>
      <c r="I52" s="7">
        <v>1.62</v>
      </c>
      <c r="J52" s="7">
        <f t="shared" si="3"/>
        <v>1.62</v>
      </c>
      <c r="K52" s="9"/>
      <c r="L52" s="7" t="s">
        <v>62</v>
      </c>
      <c r="M52" s="9"/>
      <c r="N52" s="9"/>
      <c r="O52" s="9"/>
    </row>
    <row r="53" ht="22" customHeight="1" spans="1:15">
      <c r="A53" s="6"/>
      <c r="B53" s="6"/>
      <c r="C53" s="6"/>
      <c r="D53" s="6" t="s">
        <v>63</v>
      </c>
      <c r="E53" s="7">
        <v>20</v>
      </c>
      <c r="F53" s="7">
        <v>1.134</v>
      </c>
      <c r="G53" s="7">
        <f t="shared" si="2"/>
        <v>22.68</v>
      </c>
      <c r="H53" s="7">
        <v>19</v>
      </c>
      <c r="I53" s="7">
        <v>1.134</v>
      </c>
      <c r="J53" s="7">
        <f t="shared" si="3"/>
        <v>21.546</v>
      </c>
      <c r="K53" s="9"/>
      <c r="L53" s="7" t="s">
        <v>22</v>
      </c>
      <c r="M53" s="9"/>
      <c r="N53" s="9"/>
      <c r="O53" s="9"/>
    </row>
    <row r="54" ht="22" customHeight="1" spans="1:15">
      <c r="A54" s="6"/>
      <c r="B54" s="6"/>
      <c r="C54" s="6"/>
      <c r="D54" s="6" t="s">
        <v>63</v>
      </c>
      <c r="E54" s="7">
        <v>6</v>
      </c>
      <c r="F54" s="7">
        <v>1.4175</v>
      </c>
      <c r="G54" s="7">
        <f t="shared" si="2"/>
        <v>8.505</v>
      </c>
      <c r="H54" s="7">
        <v>5</v>
      </c>
      <c r="I54" s="7">
        <v>1.4175</v>
      </c>
      <c r="J54" s="7">
        <f t="shared" si="3"/>
        <v>7.0875</v>
      </c>
      <c r="K54" s="9"/>
      <c r="L54" s="7" t="s">
        <v>22</v>
      </c>
      <c r="M54" s="9"/>
      <c r="N54" s="9"/>
      <c r="O54" s="9"/>
    </row>
    <row r="55" ht="22" customHeight="1" spans="1:15">
      <c r="A55" s="6"/>
      <c r="B55" s="6"/>
      <c r="C55" s="6"/>
      <c r="D55" s="6" t="s">
        <v>63</v>
      </c>
      <c r="E55" s="7">
        <v>17</v>
      </c>
      <c r="F55" s="7">
        <v>1.62</v>
      </c>
      <c r="G55" s="7">
        <f t="shared" si="2"/>
        <v>27.54</v>
      </c>
      <c r="H55" s="7">
        <v>3</v>
      </c>
      <c r="I55" s="7">
        <v>1.62</v>
      </c>
      <c r="J55" s="7">
        <f t="shared" si="3"/>
        <v>4.86</v>
      </c>
      <c r="K55" s="9"/>
      <c r="L55" s="7" t="s">
        <v>64</v>
      </c>
      <c r="M55" s="9"/>
      <c r="N55" s="9"/>
      <c r="O55" s="9"/>
    </row>
    <row r="56" ht="22" customHeight="1" spans="1:15">
      <c r="A56" s="6"/>
      <c r="B56" s="6"/>
      <c r="C56" s="6"/>
      <c r="D56" s="6" t="s">
        <v>65</v>
      </c>
      <c r="E56" s="7">
        <v>80</v>
      </c>
      <c r="F56" s="7">
        <v>1.2474</v>
      </c>
      <c r="G56" s="7">
        <f t="shared" si="2"/>
        <v>99.792</v>
      </c>
      <c r="H56" s="7">
        <v>79</v>
      </c>
      <c r="I56" s="7">
        <v>1.2474</v>
      </c>
      <c r="J56" s="7">
        <f t="shared" si="3"/>
        <v>98.5446</v>
      </c>
      <c r="K56" s="9"/>
      <c r="L56" s="7" t="s">
        <v>22</v>
      </c>
      <c r="M56" s="9"/>
      <c r="N56" s="9"/>
      <c r="O56" s="9"/>
    </row>
    <row r="57" ht="22" customHeight="1" spans="1:15">
      <c r="A57" s="6"/>
      <c r="B57" s="6"/>
      <c r="C57" s="6"/>
      <c r="D57" s="6" t="s">
        <v>65</v>
      </c>
      <c r="E57" s="7">
        <v>310</v>
      </c>
      <c r="F57" s="7">
        <v>1.5593</v>
      </c>
      <c r="G57" s="7">
        <f t="shared" si="2"/>
        <v>483.383</v>
      </c>
      <c r="H57" s="7">
        <v>291</v>
      </c>
      <c r="I57" s="7">
        <v>1.5593</v>
      </c>
      <c r="J57" s="7">
        <f t="shared" si="3"/>
        <v>453.7563</v>
      </c>
      <c r="K57" s="9"/>
      <c r="L57" s="7" t="s">
        <v>66</v>
      </c>
      <c r="M57" s="9"/>
      <c r="N57" s="9"/>
      <c r="O57" s="9"/>
    </row>
    <row r="58" ht="22" customHeight="1" spans="1:15">
      <c r="A58" s="6"/>
      <c r="B58" s="6"/>
      <c r="C58" s="6"/>
      <c r="D58" s="6" t="s">
        <v>65</v>
      </c>
      <c r="E58" s="7">
        <v>49</v>
      </c>
      <c r="F58" s="7">
        <v>1.782</v>
      </c>
      <c r="G58" s="7">
        <f t="shared" si="2"/>
        <v>87.318</v>
      </c>
      <c r="H58" s="7">
        <v>9</v>
      </c>
      <c r="I58" s="7">
        <v>1.782</v>
      </c>
      <c r="J58" s="7">
        <f t="shared" si="3"/>
        <v>16.038</v>
      </c>
      <c r="K58" s="9"/>
      <c r="L58" s="7" t="s">
        <v>67</v>
      </c>
      <c r="M58" s="9"/>
      <c r="N58" s="9"/>
      <c r="O58" s="9"/>
    </row>
    <row r="59" ht="22" customHeight="1" spans="1:15">
      <c r="A59" s="6"/>
      <c r="B59" s="6"/>
      <c r="C59" s="6"/>
      <c r="D59" s="6" t="s">
        <v>68</v>
      </c>
      <c r="E59" s="7">
        <v>13</v>
      </c>
      <c r="F59" s="7">
        <v>1.2474</v>
      </c>
      <c r="G59" s="7">
        <f t="shared" si="2"/>
        <v>16.2162</v>
      </c>
      <c r="H59" s="7">
        <v>13</v>
      </c>
      <c r="I59" s="7">
        <v>1.2474</v>
      </c>
      <c r="J59" s="7">
        <f t="shared" si="3"/>
        <v>16.2162</v>
      </c>
      <c r="K59" s="9"/>
      <c r="L59" s="6" t="s">
        <v>23</v>
      </c>
      <c r="M59" s="9"/>
      <c r="N59" s="9"/>
      <c r="O59" s="9"/>
    </row>
    <row r="60" ht="22" customHeight="1" spans="1:15">
      <c r="A60" s="6"/>
      <c r="B60" s="6"/>
      <c r="C60" s="6"/>
      <c r="D60" s="6" t="s">
        <v>68</v>
      </c>
      <c r="E60" s="7">
        <v>6</v>
      </c>
      <c r="F60" s="7">
        <v>1.5593</v>
      </c>
      <c r="G60" s="7">
        <f t="shared" si="2"/>
        <v>9.3558</v>
      </c>
      <c r="H60" s="7">
        <v>6</v>
      </c>
      <c r="I60" s="7">
        <v>1.5593</v>
      </c>
      <c r="J60" s="7">
        <f t="shared" si="3"/>
        <v>9.3558</v>
      </c>
      <c r="K60" s="9"/>
      <c r="L60" s="6" t="s">
        <v>23</v>
      </c>
      <c r="M60" s="9"/>
      <c r="N60" s="9"/>
      <c r="O60" s="9"/>
    </row>
    <row r="61" ht="22" customHeight="1" spans="1:15">
      <c r="A61" s="6"/>
      <c r="B61" s="6"/>
      <c r="C61" s="6"/>
      <c r="D61" s="6" t="s">
        <v>68</v>
      </c>
      <c r="E61" s="7">
        <v>2</v>
      </c>
      <c r="F61" s="7">
        <v>1.782</v>
      </c>
      <c r="G61" s="7">
        <f t="shared" si="2"/>
        <v>3.564</v>
      </c>
      <c r="H61" s="7">
        <v>0</v>
      </c>
      <c r="I61" s="7">
        <v>0</v>
      </c>
      <c r="J61" s="7">
        <f t="shared" si="3"/>
        <v>0</v>
      </c>
      <c r="K61" s="9"/>
      <c r="L61" s="7" t="s">
        <v>69</v>
      </c>
      <c r="M61" s="9"/>
      <c r="N61" s="9"/>
      <c r="O61" s="9"/>
    </row>
    <row r="62" ht="22" customHeight="1" spans="1:15">
      <c r="A62" s="6"/>
      <c r="B62" s="6"/>
      <c r="C62" s="6"/>
      <c r="D62" s="6" t="s">
        <v>70</v>
      </c>
      <c r="E62" s="7">
        <v>1</v>
      </c>
      <c r="F62" s="7">
        <v>1.2474</v>
      </c>
      <c r="G62" s="7">
        <f t="shared" si="2"/>
        <v>1.2474</v>
      </c>
      <c r="H62" s="7">
        <v>1</v>
      </c>
      <c r="I62" s="7">
        <v>1.2474</v>
      </c>
      <c r="J62" s="7">
        <f t="shared" si="3"/>
        <v>1.2474</v>
      </c>
      <c r="K62" s="9"/>
      <c r="L62" s="6" t="s">
        <v>23</v>
      </c>
      <c r="M62" s="9"/>
      <c r="N62" s="9"/>
      <c r="O62" s="9"/>
    </row>
    <row r="63" ht="22" customHeight="1" spans="1:15">
      <c r="A63" s="6"/>
      <c r="B63" s="6"/>
      <c r="C63" s="6"/>
      <c r="D63" s="6" t="s">
        <v>70</v>
      </c>
      <c r="E63" s="7">
        <v>2</v>
      </c>
      <c r="F63" s="7">
        <v>1.5593</v>
      </c>
      <c r="G63" s="7">
        <f t="shared" si="2"/>
        <v>3.1186</v>
      </c>
      <c r="H63" s="7">
        <v>2</v>
      </c>
      <c r="I63" s="7">
        <v>1.5593</v>
      </c>
      <c r="J63" s="7">
        <f t="shared" si="3"/>
        <v>3.1186</v>
      </c>
      <c r="K63" s="9"/>
      <c r="L63" s="6" t="s">
        <v>23</v>
      </c>
      <c r="M63" s="9"/>
      <c r="N63" s="9"/>
      <c r="O63" s="9"/>
    </row>
    <row r="64" ht="22" customHeight="1" spans="1:15">
      <c r="A64" s="6"/>
      <c r="B64" s="6"/>
      <c r="C64" s="6"/>
      <c r="D64" s="6" t="s">
        <v>70</v>
      </c>
      <c r="E64" s="7">
        <v>1</v>
      </c>
      <c r="F64" s="7">
        <v>1.782</v>
      </c>
      <c r="G64" s="7">
        <f t="shared" si="2"/>
        <v>1.782</v>
      </c>
      <c r="H64" s="7">
        <v>0</v>
      </c>
      <c r="I64" s="7">
        <v>0</v>
      </c>
      <c r="J64" s="7">
        <f t="shared" si="3"/>
        <v>0</v>
      </c>
      <c r="K64" s="9"/>
      <c r="L64" s="7" t="s">
        <v>71</v>
      </c>
      <c r="M64" s="9"/>
      <c r="N64" s="9"/>
      <c r="O64" s="9"/>
    </row>
    <row r="65" ht="22" customHeight="1" spans="1:15">
      <c r="A65" s="6" t="s">
        <v>72</v>
      </c>
      <c r="B65" s="6" t="s">
        <v>18</v>
      </c>
      <c r="C65" s="6"/>
      <c r="D65" s="6"/>
      <c r="E65" s="7">
        <f>SUM(E66:E72)/2</f>
        <v>28</v>
      </c>
      <c r="F65" s="7"/>
      <c r="G65" s="7">
        <f>SUM(G66:G72)/2</f>
        <v>38.6752</v>
      </c>
      <c r="H65" s="7">
        <f>SUM(H66:H72)/2</f>
        <v>18</v>
      </c>
      <c r="I65" s="7"/>
      <c r="J65" s="7">
        <f>SUM(J66:J72)/2</f>
        <v>27.5998</v>
      </c>
      <c r="K65" s="9">
        <f>K66</f>
        <v>28</v>
      </c>
      <c r="L65" s="9"/>
      <c r="M65" s="9">
        <f>M66</f>
        <v>0</v>
      </c>
      <c r="N65" s="9">
        <f>N66</f>
        <v>0</v>
      </c>
      <c r="O65" s="9">
        <f>O66</f>
        <v>28</v>
      </c>
    </row>
    <row r="66" ht="22" customHeight="1" spans="1:15">
      <c r="A66" s="6"/>
      <c r="B66" s="6">
        <v>1</v>
      </c>
      <c r="C66" s="6" t="s">
        <v>73</v>
      </c>
      <c r="D66" s="6" t="s">
        <v>20</v>
      </c>
      <c r="E66" s="7">
        <f>SUM(E67:E72)</f>
        <v>28</v>
      </c>
      <c r="F66" s="7"/>
      <c r="G66" s="7">
        <f>SUM(G67:G72)</f>
        <v>38.6752</v>
      </c>
      <c r="H66" s="7">
        <f>SUM(H67:H72)</f>
        <v>18</v>
      </c>
      <c r="I66" s="7"/>
      <c r="J66" s="7">
        <f>SUM(J67:J72)</f>
        <v>27.5998</v>
      </c>
      <c r="K66" s="9">
        <f>ROUND(J66,0)</f>
        <v>28</v>
      </c>
      <c r="L66" s="6"/>
      <c r="M66" s="9">
        <v>0</v>
      </c>
      <c r="N66" s="9">
        <v>0</v>
      </c>
      <c r="O66" s="9">
        <f>K66-N66</f>
        <v>28</v>
      </c>
    </row>
    <row r="67" ht="22" customHeight="1" spans="1:15">
      <c r="A67" s="6"/>
      <c r="B67" s="6"/>
      <c r="C67" s="6"/>
      <c r="D67" s="6" t="s">
        <v>74</v>
      </c>
      <c r="E67" s="7">
        <v>1</v>
      </c>
      <c r="F67" s="7">
        <v>1.3789</v>
      </c>
      <c r="G67" s="7">
        <f t="shared" ref="G67:G72" si="4">E67*F67</f>
        <v>1.3789</v>
      </c>
      <c r="H67" s="7">
        <v>1</v>
      </c>
      <c r="I67" s="7">
        <v>1.3789</v>
      </c>
      <c r="J67" s="7">
        <f t="shared" ref="J67:J72" si="5">H67*I67</f>
        <v>1.3789</v>
      </c>
      <c r="K67" s="9"/>
      <c r="L67" s="6" t="s">
        <v>23</v>
      </c>
      <c r="M67" s="9"/>
      <c r="N67" s="9"/>
      <c r="O67" s="9"/>
    </row>
    <row r="68" ht="22" customHeight="1" spans="1:15">
      <c r="A68" s="6"/>
      <c r="B68" s="6"/>
      <c r="C68" s="6"/>
      <c r="D68" s="6" t="s">
        <v>74</v>
      </c>
      <c r="E68" s="7">
        <v>12</v>
      </c>
      <c r="F68" s="7">
        <v>1.7236</v>
      </c>
      <c r="G68" s="7">
        <f t="shared" si="4"/>
        <v>20.6832</v>
      </c>
      <c r="H68" s="7">
        <v>12</v>
      </c>
      <c r="I68" s="7">
        <v>1.7236</v>
      </c>
      <c r="J68" s="7">
        <f t="shared" si="5"/>
        <v>20.6832</v>
      </c>
      <c r="K68" s="9"/>
      <c r="L68" s="6" t="s">
        <v>23</v>
      </c>
      <c r="M68" s="9"/>
      <c r="N68" s="9"/>
      <c r="O68" s="9"/>
    </row>
    <row r="69" ht="22" customHeight="1" spans="1:15">
      <c r="A69" s="6"/>
      <c r="B69" s="6"/>
      <c r="C69" s="6"/>
      <c r="D69" s="6" t="s">
        <v>75</v>
      </c>
      <c r="E69" s="7">
        <v>4</v>
      </c>
      <c r="F69" s="7">
        <v>1.0548</v>
      </c>
      <c r="G69" s="7">
        <f t="shared" si="4"/>
        <v>4.2192</v>
      </c>
      <c r="H69" s="7">
        <v>4</v>
      </c>
      <c r="I69" s="7">
        <v>1.0548</v>
      </c>
      <c r="J69" s="7">
        <f t="shared" si="5"/>
        <v>4.2192</v>
      </c>
      <c r="K69" s="9"/>
      <c r="L69" s="6" t="s">
        <v>23</v>
      </c>
      <c r="M69" s="9"/>
      <c r="N69" s="9"/>
      <c r="O69" s="9"/>
    </row>
    <row r="70" ht="22" customHeight="1" spans="1:15">
      <c r="A70" s="6"/>
      <c r="B70" s="6"/>
      <c r="C70" s="6"/>
      <c r="D70" s="6" t="s">
        <v>75</v>
      </c>
      <c r="E70" s="7">
        <v>1</v>
      </c>
      <c r="F70" s="7">
        <v>1.3185</v>
      </c>
      <c r="G70" s="7">
        <f t="shared" si="4"/>
        <v>1.3185</v>
      </c>
      <c r="H70" s="7">
        <v>1</v>
      </c>
      <c r="I70" s="7">
        <v>1.3185</v>
      </c>
      <c r="J70" s="7">
        <f t="shared" si="5"/>
        <v>1.3185</v>
      </c>
      <c r="K70" s="9"/>
      <c r="L70" s="6" t="s">
        <v>23</v>
      </c>
      <c r="M70" s="9"/>
      <c r="N70" s="9"/>
      <c r="O70" s="9"/>
    </row>
    <row r="71" ht="22" customHeight="1" spans="1:15">
      <c r="A71" s="6"/>
      <c r="B71" s="6"/>
      <c r="C71" s="6"/>
      <c r="D71" s="6" t="s">
        <v>76</v>
      </c>
      <c r="E71" s="7">
        <v>8</v>
      </c>
      <c r="F71" s="7">
        <v>1.0548</v>
      </c>
      <c r="G71" s="7">
        <f t="shared" si="4"/>
        <v>8.4384</v>
      </c>
      <c r="H71" s="7">
        <v>0</v>
      </c>
      <c r="I71" s="7">
        <v>0</v>
      </c>
      <c r="J71" s="7">
        <f t="shared" si="5"/>
        <v>0</v>
      </c>
      <c r="K71" s="9"/>
      <c r="L71" s="7" t="s">
        <v>77</v>
      </c>
      <c r="M71" s="9"/>
      <c r="N71" s="9"/>
      <c r="O71" s="9"/>
    </row>
    <row r="72" ht="22" customHeight="1" spans="1:15">
      <c r="A72" s="6"/>
      <c r="B72" s="6"/>
      <c r="C72" s="6"/>
      <c r="D72" s="6" t="s">
        <v>76</v>
      </c>
      <c r="E72" s="7">
        <v>2</v>
      </c>
      <c r="F72" s="7">
        <v>1.3185</v>
      </c>
      <c r="G72" s="7">
        <f t="shared" si="4"/>
        <v>2.637</v>
      </c>
      <c r="H72" s="7">
        <v>0</v>
      </c>
      <c r="I72" s="7">
        <v>0</v>
      </c>
      <c r="J72" s="7">
        <f t="shared" si="5"/>
        <v>0</v>
      </c>
      <c r="K72" s="9"/>
      <c r="L72" s="7" t="s">
        <v>78</v>
      </c>
      <c r="M72" s="9"/>
      <c r="N72" s="9"/>
      <c r="O72" s="9"/>
    </row>
    <row r="73" ht="22" customHeight="1" spans="1:15">
      <c r="A73" s="6" t="s">
        <v>79</v>
      </c>
      <c r="B73" s="6" t="s">
        <v>18</v>
      </c>
      <c r="C73" s="6"/>
      <c r="D73" s="6"/>
      <c r="E73" s="7">
        <f>SUM(E74:E79)/2</f>
        <v>101</v>
      </c>
      <c r="F73" s="7"/>
      <c r="G73" s="7">
        <f>SUM(G74:G79)/2</f>
        <v>143.5052</v>
      </c>
      <c r="H73" s="7">
        <f>SUM(H74:H79)/2</f>
        <v>100</v>
      </c>
      <c r="I73" s="7"/>
      <c r="J73" s="7">
        <f>SUM(J74:J79)/2</f>
        <v>142.1866</v>
      </c>
      <c r="K73" s="9">
        <f>K74</f>
        <v>142</v>
      </c>
      <c r="L73" s="9"/>
      <c r="M73" s="9">
        <f>M74</f>
        <v>0</v>
      </c>
      <c r="N73" s="9">
        <f>N74</f>
        <v>0</v>
      </c>
      <c r="O73" s="9">
        <f>O74</f>
        <v>142</v>
      </c>
    </row>
    <row r="74" ht="22" customHeight="1" spans="1:15">
      <c r="A74" s="6"/>
      <c r="B74" s="6">
        <v>1</v>
      </c>
      <c r="C74" s="6" t="s">
        <v>80</v>
      </c>
      <c r="D74" s="6" t="s">
        <v>20</v>
      </c>
      <c r="E74" s="7">
        <f>SUM(E75:E79)</f>
        <v>101</v>
      </c>
      <c r="F74" s="7"/>
      <c r="G74" s="7">
        <f>SUM(G75:G79)</f>
        <v>143.5052</v>
      </c>
      <c r="H74" s="7">
        <f>SUM(H75:H79)</f>
        <v>100</v>
      </c>
      <c r="I74" s="7"/>
      <c r="J74" s="7">
        <f>SUM(J75:J79)</f>
        <v>142.1866</v>
      </c>
      <c r="K74" s="9">
        <f>ROUND(J74,0)</f>
        <v>142</v>
      </c>
      <c r="L74" s="6"/>
      <c r="M74" s="9">
        <v>0</v>
      </c>
      <c r="N74" s="9">
        <v>0</v>
      </c>
      <c r="O74" s="9">
        <f>K74-N74</f>
        <v>142</v>
      </c>
    </row>
    <row r="75" ht="22" customHeight="1" spans="1:15">
      <c r="A75" s="6"/>
      <c r="B75" s="6"/>
      <c r="C75" s="6"/>
      <c r="D75" s="6" t="s">
        <v>81</v>
      </c>
      <c r="E75" s="7">
        <v>14</v>
      </c>
      <c r="F75" s="7">
        <v>1.0549</v>
      </c>
      <c r="G75" s="7">
        <f>E75*F75</f>
        <v>14.7686</v>
      </c>
      <c r="H75" s="7">
        <v>14</v>
      </c>
      <c r="I75" s="7">
        <v>1.0549</v>
      </c>
      <c r="J75" s="7">
        <f>H75*I75</f>
        <v>14.7686</v>
      </c>
      <c r="K75" s="9"/>
      <c r="L75" s="6" t="s">
        <v>23</v>
      </c>
      <c r="M75" s="9"/>
      <c r="N75" s="9"/>
      <c r="O75" s="9"/>
    </row>
    <row r="76" ht="22" customHeight="1" spans="1:15">
      <c r="A76" s="6"/>
      <c r="B76" s="6"/>
      <c r="C76" s="6"/>
      <c r="D76" s="6" t="s">
        <v>81</v>
      </c>
      <c r="E76" s="7">
        <v>60</v>
      </c>
      <c r="F76" s="7">
        <v>1.3186</v>
      </c>
      <c r="G76" s="7">
        <f>E76*F76</f>
        <v>79.116</v>
      </c>
      <c r="H76" s="7">
        <v>59</v>
      </c>
      <c r="I76" s="7">
        <v>1.3186</v>
      </c>
      <c r="J76" s="7">
        <f>H76*I76</f>
        <v>77.7974</v>
      </c>
      <c r="K76" s="9"/>
      <c r="L76" s="7" t="s">
        <v>82</v>
      </c>
      <c r="M76" s="9"/>
      <c r="N76" s="9"/>
      <c r="O76" s="9"/>
    </row>
    <row r="77" ht="22" customHeight="1" spans="1:15">
      <c r="A77" s="6"/>
      <c r="B77" s="6"/>
      <c r="C77" s="6"/>
      <c r="D77" s="6" t="s">
        <v>83</v>
      </c>
      <c r="E77" s="7">
        <v>14</v>
      </c>
      <c r="F77" s="7">
        <v>2.4706</v>
      </c>
      <c r="G77" s="7">
        <f>E77*F77</f>
        <v>34.5884</v>
      </c>
      <c r="H77" s="7">
        <v>14</v>
      </c>
      <c r="I77" s="7">
        <v>2.4706</v>
      </c>
      <c r="J77" s="7">
        <f>H77*I77</f>
        <v>34.5884</v>
      </c>
      <c r="K77" s="9"/>
      <c r="L77" s="6" t="s">
        <v>23</v>
      </c>
      <c r="M77" s="9"/>
      <c r="N77" s="9"/>
      <c r="O77" s="9"/>
    </row>
    <row r="78" ht="22" customHeight="1" spans="1:15">
      <c r="A78" s="6"/>
      <c r="B78" s="6"/>
      <c r="C78" s="6"/>
      <c r="D78" s="6" t="s">
        <v>84</v>
      </c>
      <c r="E78" s="7">
        <v>8</v>
      </c>
      <c r="F78" s="7">
        <v>1.0549</v>
      </c>
      <c r="G78" s="7">
        <f>E78*F78</f>
        <v>8.4392</v>
      </c>
      <c r="H78" s="7">
        <v>8</v>
      </c>
      <c r="I78" s="7">
        <v>1.0549</v>
      </c>
      <c r="J78" s="7">
        <f>H78*I78</f>
        <v>8.4392</v>
      </c>
      <c r="K78" s="9"/>
      <c r="L78" s="6" t="s">
        <v>23</v>
      </c>
      <c r="M78" s="9"/>
      <c r="N78" s="9"/>
      <c r="O78" s="9"/>
    </row>
    <row r="79" ht="22" customHeight="1" spans="1:15">
      <c r="A79" s="6"/>
      <c r="B79" s="6"/>
      <c r="C79" s="6"/>
      <c r="D79" s="6" t="s">
        <v>84</v>
      </c>
      <c r="E79" s="7">
        <v>5</v>
      </c>
      <c r="F79" s="7">
        <v>1.3186</v>
      </c>
      <c r="G79" s="7">
        <f>E79*F79</f>
        <v>6.593</v>
      </c>
      <c r="H79" s="7">
        <v>5</v>
      </c>
      <c r="I79" s="7">
        <v>1.3186</v>
      </c>
      <c r="J79" s="7">
        <f>H79*I79</f>
        <v>6.593</v>
      </c>
      <c r="K79" s="9"/>
      <c r="L79" s="6" t="s">
        <v>23</v>
      </c>
      <c r="M79" s="9"/>
      <c r="N79" s="9"/>
      <c r="O79" s="9"/>
    </row>
    <row r="80" ht="22" customHeight="1" spans="1:15">
      <c r="A80" s="10" t="s">
        <v>85</v>
      </c>
      <c r="B80" s="6" t="s">
        <v>18</v>
      </c>
      <c r="C80" s="6"/>
      <c r="D80" s="6"/>
      <c r="E80" s="7">
        <f>SUM(E81:E99)/2</f>
        <v>228</v>
      </c>
      <c r="F80" s="7"/>
      <c r="G80" s="7">
        <f>SUM(G81:G99)/2</f>
        <v>364.275</v>
      </c>
      <c r="H80" s="7">
        <f>SUM(H81:H99)/2</f>
        <v>0</v>
      </c>
      <c r="I80" s="7"/>
      <c r="J80" s="7">
        <f>SUM(J81:J99)/2</f>
        <v>0</v>
      </c>
      <c r="K80" s="9">
        <f>K81</f>
        <v>0</v>
      </c>
      <c r="L80" s="9"/>
      <c r="M80" s="9">
        <f>M81</f>
        <v>0</v>
      </c>
      <c r="N80" s="9">
        <f>N81</f>
        <v>0</v>
      </c>
      <c r="O80" s="9">
        <f>O81</f>
        <v>0</v>
      </c>
    </row>
    <row r="81" ht="22" customHeight="1" spans="1:15">
      <c r="A81" s="11"/>
      <c r="B81" s="6">
        <v>1</v>
      </c>
      <c r="C81" s="7" t="s">
        <v>86</v>
      </c>
      <c r="D81" s="6" t="s">
        <v>20</v>
      </c>
      <c r="E81" s="7">
        <f>SUM(E82:E99)</f>
        <v>228</v>
      </c>
      <c r="F81" s="7"/>
      <c r="G81" s="7">
        <f>SUM(G82:G99)</f>
        <v>364.275</v>
      </c>
      <c r="H81" s="7">
        <f>SUM(H82:H99)</f>
        <v>0</v>
      </c>
      <c r="I81" s="7"/>
      <c r="J81" s="7">
        <f>SUM(J82:J99)</f>
        <v>0</v>
      </c>
      <c r="K81" s="9">
        <f>ROUND(J81,0)</f>
        <v>0</v>
      </c>
      <c r="L81" s="7"/>
      <c r="M81" s="9">
        <v>0</v>
      </c>
      <c r="N81" s="9">
        <v>0</v>
      </c>
      <c r="O81" s="9">
        <f>K81-N81</f>
        <v>0</v>
      </c>
    </row>
    <row r="82" ht="22" customHeight="1" spans="1:15">
      <c r="A82" s="11"/>
      <c r="B82" s="6"/>
      <c r="C82" s="7"/>
      <c r="D82" s="7" t="s">
        <v>87</v>
      </c>
      <c r="E82" s="7">
        <v>3</v>
      </c>
      <c r="F82" s="7">
        <v>1.62</v>
      </c>
      <c r="G82" s="7">
        <f t="shared" ref="G82:G99" si="6">E82*F82</f>
        <v>4.86</v>
      </c>
      <c r="H82" s="7">
        <v>0</v>
      </c>
      <c r="I82" s="7">
        <v>0</v>
      </c>
      <c r="J82" s="7">
        <f t="shared" ref="J82:J99" si="7">H82*I82</f>
        <v>0</v>
      </c>
      <c r="K82" s="9"/>
      <c r="L82" s="7" t="s">
        <v>88</v>
      </c>
      <c r="M82" s="9"/>
      <c r="N82" s="9"/>
      <c r="O82" s="9"/>
    </row>
    <row r="83" ht="22" customHeight="1" spans="1:15">
      <c r="A83" s="11"/>
      <c r="B83" s="6"/>
      <c r="C83" s="7"/>
      <c r="D83" s="7" t="s">
        <v>89</v>
      </c>
      <c r="E83" s="7">
        <v>1</v>
      </c>
      <c r="F83" s="7">
        <v>1.26</v>
      </c>
      <c r="G83" s="7">
        <f t="shared" si="6"/>
        <v>1.26</v>
      </c>
      <c r="H83" s="7">
        <v>0</v>
      </c>
      <c r="I83" s="7">
        <v>0</v>
      </c>
      <c r="J83" s="7">
        <f t="shared" si="7"/>
        <v>0</v>
      </c>
      <c r="K83" s="9"/>
      <c r="L83" s="7" t="s">
        <v>82</v>
      </c>
      <c r="M83" s="9"/>
      <c r="N83" s="9"/>
      <c r="O83" s="9"/>
    </row>
    <row r="84" ht="22" customHeight="1" spans="1:15">
      <c r="A84" s="11"/>
      <c r="B84" s="6"/>
      <c r="C84" s="7"/>
      <c r="D84" s="7" t="s">
        <v>90</v>
      </c>
      <c r="E84" s="7">
        <v>8</v>
      </c>
      <c r="F84" s="7">
        <v>1.134</v>
      </c>
      <c r="G84" s="7">
        <f t="shared" si="6"/>
        <v>9.072</v>
      </c>
      <c r="H84" s="7">
        <v>0</v>
      </c>
      <c r="I84" s="7">
        <v>0</v>
      </c>
      <c r="J84" s="7">
        <f t="shared" si="7"/>
        <v>0</v>
      </c>
      <c r="K84" s="9"/>
      <c r="L84" s="7" t="s">
        <v>91</v>
      </c>
      <c r="M84" s="9"/>
      <c r="N84" s="9"/>
      <c r="O84" s="9"/>
    </row>
    <row r="85" ht="22" customHeight="1" spans="1:15">
      <c r="A85" s="11"/>
      <c r="B85" s="6"/>
      <c r="C85" s="7"/>
      <c r="D85" s="7" t="s">
        <v>90</v>
      </c>
      <c r="E85" s="7">
        <v>5</v>
      </c>
      <c r="F85" s="7">
        <v>1.4175</v>
      </c>
      <c r="G85" s="7">
        <f t="shared" si="6"/>
        <v>7.0875</v>
      </c>
      <c r="H85" s="7">
        <v>0</v>
      </c>
      <c r="I85" s="7">
        <v>0</v>
      </c>
      <c r="J85" s="7">
        <f t="shared" si="7"/>
        <v>0</v>
      </c>
      <c r="K85" s="9"/>
      <c r="L85" s="7" t="s">
        <v>92</v>
      </c>
      <c r="M85" s="9"/>
      <c r="N85" s="9"/>
      <c r="O85" s="9"/>
    </row>
    <row r="86" ht="22" customHeight="1" spans="1:15">
      <c r="A86" s="11"/>
      <c r="B86" s="6"/>
      <c r="C86" s="7"/>
      <c r="D86" s="7" t="s">
        <v>90</v>
      </c>
      <c r="E86" s="7">
        <v>79</v>
      </c>
      <c r="F86" s="7">
        <v>1.62</v>
      </c>
      <c r="G86" s="7">
        <f t="shared" si="6"/>
        <v>127.98</v>
      </c>
      <c r="H86" s="7">
        <v>0</v>
      </c>
      <c r="I86" s="7">
        <v>0</v>
      </c>
      <c r="J86" s="7">
        <f t="shared" si="7"/>
        <v>0</v>
      </c>
      <c r="K86" s="9"/>
      <c r="L86" s="7" t="s">
        <v>93</v>
      </c>
      <c r="M86" s="9"/>
      <c r="N86" s="9"/>
      <c r="O86" s="9"/>
    </row>
    <row r="87" ht="22" customHeight="1" spans="1:15">
      <c r="A87" s="11"/>
      <c r="B87" s="6"/>
      <c r="C87" s="7"/>
      <c r="D87" s="7" t="s">
        <v>94</v>
      </c>
      <c r="E87" s="7">
        <v>1</v>
      </c>
      <c r="F87" s="7">
        <v>1.26</v>
      </c>
      <c r="G87" s="7">
        <f t="shared" si="6"/>
        <v>1.26</v>
      </c>
      <c r="H87" s="7">
        <v>0</v>
      </c>
      <c r="I87" s="7">
        <v>0</v>
      </c>
      <c r="J87" s="7">
        <f t="shared" si="7"/>
        <v>0</v>
      </c>
      <c r="K87" s="9"/>
      <c r="L87" s="7" t="s">
        <v>82</v>
      </c>
      <c r="M87" s="9"/>
      <c r="N87" s="9"/>
      <c r="O87" s="9"/>
    </row>
    <row r="88" ht="22" customHeight="1" spans="1:15">
      <c r="A88" s="11"/>
      <c r="B88" s="6"/>
      <c r="C88" s="7"/>
      <c r="D88" s="7" t="s">
        <v>94</v>
      </c>
      <c r="E88" s="7">
        <v>14</v>
      </c>
      <c r="F88" s="7">
        <v>1.8</v>
      </c>
      <c r="G88" s="7">
        <f t="shared" si="6"/>
        <v>25.2</v>
      </c>
      <c r="H88" s="7">
        <v>0</v>
      </c>
      <c r="I88" s="7">
        <v>0</v>
      </c>
      <c r="J88" s="7">
        <f t="shared" si="7"/>
        <v>0</v>
      </c>
      <c r="K88" s="9"/>
      <c r="L88" s="7" t="s">
        <v>95</v>
      </c>
      <c r="M88" s="9"/>
      <c r="N88" s="9"/>
      <c r="O88" s="9"/>
    </row>
    <row r="89" ht="22" customHeight="1" spans="1:15">
      <c r="A89" s="11"/>
      <c r="B89" s="6"/>
      <c r="C89" s="7"/>
      <c r="D89" s="7" t="s">
        <v>96</v>
      </c>
      <c r="E89" s="7">
        <v>2</v>
      </c>
      <c r="F89" s="7">
        <v>1.26</v>
      </c>
      <c r="G89" s="7">
        <f t="shared" si="6"/>
        <v>2.52</v>
      </c>
      <c r="H89" s="7">
        <v>0</v>
      </c>
      <c r="I89" s="7">
        <v>0</v>
      </c>
      <c r="J89" s="7">
        <f t="shared" si="7"/>
        <v>0</v>
      </c>
      <c r="K89" s="9"/>
      <c r="L89" s="7" t="s">
        <v>97</v>
      </c>
      <c r="M89" s="9"/>
      <c r="N89" s="9"/>
      <c r="O89" s="9"/>
    </row>
    <row r="90" ht="22" customHeight="1" spans="1:15">
      <c r="A90" s="11"/>
      <c r="B90" s="6"/>
      <c r="C90" s="7"/>
      <c r="D90" s="7" t="s">
        <v>96</v>
      </c>
      <c r="E90" s="7">
        <v>9</v>
      </c>
      <c r="F90" s="7">
        <v>1.8</v>
      </c>
      <c r="G90" s="7">
        <f t="shared" si="6"/>
        <v>16.2</v>
      </c>
      <c r="H90" s="7">
        <v>0</v>
      </c>
      <c r="I90" s="7">
        <v>0</v>
      </c>
      <c r="J90" s="7">
        <f t="shared" si="7"/>
        <v>0</v>
      </c>
      <c r="K90" s="9"/>
      <c r="L90" s="7" t="s">
        <v>98</v>
      </c>
      <c r="M90" s="9"/>
      <c r="N90" s="9"/>
      <c r="O90" s="9"/>
    </row>
    <row r="91" ht="22" customHeight="1" spans="1:15">
      <c r="A91" s="11"/>
      <c r="B91" s="6"/>
      <c r="C91" s="7"/>
      <c r="D91" s="7" t="s">
        <v>99</v>
      </c>
      <c r="E91" s="7">
        <v>4</v>
      </c>
      <c r="F91" s="7">
        <v>1.134</v>
      </c>
      <c r="G91" s="7">
        <f t="shared" si="6"/>
        <v>4.536</v>
      </c>
      <c r="H91" s="7">
        <v>0</v>
      </c>
      <c r="I91" s="7">
        <v>0</v>
      </c>
      <c r="J91" s="7">
        <f t="shared" si="7"/>
        <v>0</v>
      </c>
      <c r="K91" s="9"/>
      <c r="L91" s="7" t="s">
        <v>100</v>
      </c>
      <c r="M91" s="9"/>
      <c r="N91" s="9"/>
      <c r="O91" s="9"/>
    </row>
    <row r="92" ht="22" customHeight="1" spans="1:15">
      <c r="A92" s="11"/>
      <c r="B92" s="6"/>
      <c r="C92" s="7"/>
      <c r="D92" s="7" t="s">
        <v>99</v>
      </c>
      <c r="E92" s="7">
        <v>27</v>
      </c>
      <c r="F92" s="7">
        <v>1.62</v>
      </c>
      <c r="G92" s="7">
        <f t="shared" si="6"/>
        <v>43.74</v>
      </c>
      <c r="H92" s="7">
        <v>0</v>
      </c>
      <c r="I92" s="7">
        <v>0</v>
      </c>
      <c r="J92" s="7">
        <f t="shared" si="7"/>
        <v>0</v>
      </c>
      <c r="K92" s="9"/>
      <c r="L92" s="7" t="s">
        <v>101</v>
      </c>
      <c r="M92" s="9"/>
      <c r="N92" s="9"/>
      <c r="O92" s="9"/>
    </row>
    <row r="93" ht="22" customHeight="1" spans="1:15">
      <c r="A93" s="11"/>
      <c r="B93" s="6"/>
      <c r="C93" s="7"/>
      <c r="D93" s="7" t="s">
        <v>102</v>
      </c>
      <c r="E93" s="7">
        <v>2</v>
      </c>
      <c r="F93" s="7">
        <v>1.134</v>
      </c>
      <c r="G93" s="7">
        <f t="shared" si="6"/>
        <v>2.268</v>
      </c>
      <c r="H93" s="7">
        <v>0</v>
      </c>
      <c r="I93" s="7">
        <v>0</v>
      </c>
      <c r="J93" s="7">
        <f t="shared" si="7"/>
        <v>0</v>
      </c>
      <c r="K93" s="9"/>
      <c r="L93" s="7" t="s">
        <v>97</v>
      </c>
      <c r="M93" s="9"/>
      <c r="N93" s="9"/>
      <c r="O93" s="9"/>
    </row>
    <row r="94" ht="22" customHeight="1" spans="1:15">
      <c r="A94" s="11"/>
      <c r="B94" s="6"/>
      <c r="C94" s="7"/>
      <c r="D94" s="7" t="s">
        <v>102</v>
      </c>
      <c r="E94" s="7">
        <v>42</v>
      </c>
      <c r="F94" s="7">
        <v>1.62</v>
      </c>
      <c r="G94" s="7">
        <f t="shared" si="6"/>
        <v>68.04</v>
      </c>
      <c r="H94" s="7">
        <v>0</v>
      </c>
      <c r="I94" s="7">
        <v>0</v>
      </c>
      <c r="J94" s="7">
        <f t="shared" si="7"/>
        <v>0</v>
      </c>
      <c r="K94" s="9"/>
      <c r="L94" s="7" t="s">
        <v>103</v>
      </c>
      <c r="M94" s="9"/>
      <c r="N94" s="9"/>
      <c r="O94" s="9"/>
    </row>
    <row r="95" ht="22" customHeight="1" spans="1:15">
      <c r="A95" s="11"/>
      <c r="B95" s="6"/>
      <c r="C95" s="7"/>
      <c r="D95" s="7" t="s">
        <v>104</v>
      </c>
      <c r="E95" s="7">
        <v>1</v>
      </c>
      <c r="F95" s="7">
        <v>1.26</v>
      </c>
      <c r="G95" s="7">
        <f t="shared" si="6"/>
        <v>1.26</v>
      </c>
      <c r="H95" s="7">
        <v>0</v>
      </c>
      <c r="I95" s="7">
        <v>0</v>
      </c>
      <c r="J95" s="7">
        <f t="shared" si="7"/>
        <v>0</v>
      </c>
      <c r="K95" s="9"/>
      <c r="L95" s="7" t="s">
        <v>82</v>
      </c>
      <c r="M95" s="9"/>
      <c r="N95" s="9"/>
      <c r="O95" s="9"/>
    </row>
    <row r="96" ht="22" customHeight="1" spans="1:15">
      <c r="A96" s="11"/>
      <c r="B96" s="6"/>
      <c r="C96" s="7"/>
      <c r="D96" s="7" t="s">
        <v>104</v>
      </c>
      <c r="E96" s="7">
        <v>6</v>
      </c>
      <c r="F96" s="7">
        <v>1.8</v>
      </c>
      <c r="G96" s="7">
        <f t="shared" si="6"/>
        <v>10.8</v>
      </c>
      <c r="H96" s="7">
        <v>0</v>
      </c>
      <c r="I96" s="7">
        <v>0</v>
      </c>
      <c r="J96" s="7">
        <f t="shared" si="7"/>
        <v>0</v>
      </c>
      <c r="K96" s="9"/>
      <c r="L96" s="7" t="s">
        <v>105</v>
      </c>
      <c r="M96" s="9"/>
      <c r="N96" s="9"/>
      <c r="O96" s="9"/>
    </row>
    <row r="97" ht="22" customHeight="1" spans="1:15">
      <c r="A97" s="11"/>
      <c r="B97" s="6"/>
      <c r="C97" s="7"/>
      <c r="D97" s="7" t="s">
        <v>106</v>
      </c>
      <c r="E97" s="7">
        <v>1</v>
      </c>
      <c r="F97" s="7">
        <v>1.134</v>
      </c>
      <c r="G97" s="7">
        <f t="shared" si="6"/>
        <v>1.134</v>
      </c>
      <c r="H97" s="7">
        <v>0</v>
      </c>
      <c r="I97" s="7">
        <v>0</v>
      </c>
      <c r="J97" s="7">
        <f t="shared" si="7"/>
        <v>0</v>
      </c>
      <c r="K97" s="9"/>
      <c r="L97" s="7" t="s">
        <v>82</v>
      </c>
      <c r="M97" s="9"/>
      <c r="N97" s="9"/>
      <c r="O97" s="9"/>
    </row>
    <row r="98" ht="22" customHeight="1" spans="1:15">
      <c r="A98" s="11"/>
      <c r="B98" s="6"/>
      <c r="C98" s="7"/>
      <c r="D98" s="7" t="s">
        <v>106</v>
      </c>
      <c r="E98" s="7">
        <v>1</v>
      </c>
      <c r="F98" s="7">
        <v>1.4175</v>
      </c>
      <c r="G98" s="7">
        <f t="shared" si="6"/>
        <v>1.4175</v>
      </c>
      <c r="H98" s="7">
        <v>0</v>
      </c>
      <c r="I98" s="7">
        <v>0</v>
      </c>
      <c r="J98" s="7">
        <f t="shared" si="7"/>
        <v>0</v>
      </c>
      <c r="K98" s="9"/>
      <c r="L98" s="7" t="s">
        <v>82</v>
      </c>
      <c r="M98" s="9"/>
      <c r="N98" s="9"/>
      <c r="O98" s="9"/>
    </row>
    <row r="99" ht="22" customHeight="1" spans="1:15">
      <c r="A99" s="12"/>
      <c r="B99" s="6"/>
      <c r="C99" s="7"/>
      <c r="D99" s="7" t="s">
        <v>106</v>
      </c>
      <c r="E99" s="7">
        <v>22</v>
      </c>
      <c r="F99" s="7">
        <v>1.62</v>
      </c>
      <c r="G99" s="7">
        <f t="shared" si="6"/>
        <v>35.64</v>
      </c>
      <c r="H99" s="7">
        <v>0</v>
      </c>
      <c r="I99" s="7">
        <v>0</v>
      </c>
      <c r="J99" s="7">
        <f t="shared" si="7"/>
        <v>0</v>
      </c>
      <c r="K99" s="9"/>
      <c r="L99" s="7" t="s">
        <v>107</v>
      </c>
      <c r="M99" s="9"/>
      <c r="N99" s="9"/>
      <c r="O99" s="9"/>
    </row>
    <row r="100" ht="20" customHeight="1" spans="1:15">
      <c r="A100" s="13" t="s">
        <v>108</v>
      </c>
      <c r="B100" s="13" t="s">
        <v>18</v>
      </c>
      <c r="C100" s="14"/>
      <c r="D100" s="13"/>
      <c r="E100" s="13">
        <f>SUM(E101:E103)/2</f>
        <v>390</v>
      </c>
      <c r="F100" s="13"/>
      <c r="G100" s="13">
        <f>SUM(G101:G103)/2</f>
        <v>596.1755</v>
      </c>
      <c r="H100" s="13">
        <f>SUM(H101:H103)/2</f>
        <v>390</v>
      </c>
      <c r="I100" s="13"/>
      <c r="J100" s="13">
        <f>SUM(J101:J103)/2</f>
        <v>596.1755</v>
      </c>
      <c r="K100" s="13">
        <v>596</v>
      </c>
      <c r="L100" s="13"/>
      <c r="M100" s="13">
        <v>0</v>
      </c>
      <c r="N100" s="13">
        <v>0</v>
      </c>
      <c r="O100" s="13">
        <v>596</v>
      </c>
    </row>
    <row r="101" ht="20" customHeight="1" spans="1:15">
      <c r="A101" s="15"/>
      <c r="B101" s="15">
        <v>1</v>
      </c>
      <c r="C101" s="16" t="s">
        <v>109</v>
      </c>
      <c r="D101" s="15" t="s">
        <v>20</v>
      </c>
      <c r="E101" s="15">
        <f>SUM(E102:E103)</f>
        <v>390</v>
      </c>
      <c r="F101" s="15"/>
      <c r="G101" s="15">
        <f>SUM(G102:G103)</f>
        <v>596.1755</v>
      </c>
      <c r="H101" s="15">
        <f>SUM(H102:H103)</f>
        <v>390</v>
      </c>
      <c r="I101" s="15"/>
      <c r="J101" s="15">
        <f>SUM(J102:J103)</f>
        <v>596.1755</v>
      </c>
      <c r="K101" s="15">
        <f>ROUND(J101,0)</f>
        <v>596</v>
      </c>
      <c r="L101" s="15"/>
      <c r="M101" s="15">
        <v>0</v>
      </c>
      <c r="N101" s="15">
        <v>0</v>
      </c>
      <c r="O101" s="9">
        <f>K101-N101</f>
        <v>596</v>
      </c>
    </row>
    <row r="102" ht="20" customHeight="1" spans="1:15">
      <c r="A102" s="15"/>
      <c r="B102" s="15"/>
      <c r="C102" s="16"/>
      <c r="D102" s="15" t="s">
        <v>110</v>
      </c>
      <c r="E102" s="15">
        <v>11</v>
      </c>
      <c r="F102" s="15">
        <v>1.0792</v>
      </c>
      <c r="G102" s="7">
        <f>E102*F102</f>
        <v>11.8712</v>
      </c>
      <c r="H102" s="15">
        <v>11</v>
      </c>
      <c r="I102" s="15">
        <v>1.0792</v>
      </c>
      <c r="J102" s="7">
        <f>H102*I102</f>
        <v>11.8712</v>
      </c>
      <c r="K102" s="15"/>
      <c r="L102" s="15"/>
      <c r="M102" s="15"/>
      <c r="N102" s="15"/>
      <c r="O102" s="15"/>
    </row>
    <row r="103" ht="20" customHeight="1" spans="1:15">
      <c r="A103" s="15"/>
      <c r="B103" s="15"/>
      <c r="C103" s="16"/>
      <c r="D103" s="15" t="s">
        <v>110</v>
      </c>
      <c r="E103" s="15">
        <v>379</v>
      </c>
      <c r="F103" s="15">
        <v>1.5417</v>
      </c>
      <c r="G103" s="7">
        <f>E103*F103</f>
        <v>584.3043</v>
      </c>
      <c r="H103" s="15">
        <v>379</v>
      </c>
      <c r="I103" s="15">
        <v>1.5417</v>
      </c>
      <c r="J103" s="7">
        <f>H103*I103</f>
        <v>584.3043</v>
      </c>
      <c r="K103" s="15"/>
      <c r="L103" s="15"/>
      <c r="M103" s="15"/>
      <c r="N103" s="15"/>
      <c r="O103" s="15"/>
    </row>
    <row r="104" ht="22" customHeight="1" spans="1:15">
      <c r="A104" s="13" t="s">
        <v>111</v>
      </c>
      <c r="B104" s="13" t="s">
        <v>18</v>
      </c>
      <c r="C104" s="14"/>
      <c r="D104" s="13"/>
      <c r="E104" s="15">
        <f>SUM(E105:E106)/2</f>
        <v>1</v>
      </c>
      <c r="F104" s="15"/>
      <c r="G104" s="15">
        <f t="shared" ref="F104:K104" si="8">SUM(G105:G106)/2</f>
        <v>1.0549</v>
      </c>
      <c r="H104" s="15">
        <f t="shared" si="8"/>
        <v>1</v>
      </c>
      <c r="I104" s="15"/>
      <c r="J104" s="15">
        <f t="shared" si="8"/>
        <v>1.0549</v>
      </c>
      <c r="K104" s="15">
        <f>K105</f>
        <v>1</v>
      </c>
      <c r="L104" s="13"/>
      <c r="M104" s="13">
        <v>0</v>
      </c>
      <c r="N104" s="13">
        <v>0</v>
      </c>
      <c r="O104" s="13">
        <v>1</v>
      </c>
    </row>
    <row r="105" ht="22" customHeight="1" spans="1:15">
      <c r="A105" s="15"/>
      <c r="B105" s="15">
        <v>1</v>
      </c>
      <c r="C105" s="16" t="s">
        <v>112</v>
      </c>
      <c r="D105" s="15" t="s">
        <v>20</v>
      </c>
      <c r="E105" s="15">
        <f>SUM(E106)</f>
        <v>1</v>
      </c>
      <c r="F105" s="15"/>
      <c r="G105" s="15">
        <f>SUM(G106)</f>
        <v>1.0549</v>
      </c>
      <c r="H105" s="15">
        <f>SUM(H106)</f>
        <v>1</v>
      </c>
      <c r="I105" s="15"/>
      <c r="J105" s="15">
        <f>SUM(J106)</f>
        <v>1.0549</v>
      </c>
      <c r="K105" s="15">
        <f>ROUND(J105,0)</f>
        <v>1</v>
      </c>
      <c r="L105" s="15"/>
      <c r="M105" s="15">
        <v>0</v>
      </c>
      <c r="N105" s="15">
        <v>0</v>
      </c>
      <c r="O105" s="9">
        <f>K105-N105</f>
        <v>1</v>
      </c>
    </row>
    <row r="106" ht="22" customHeight="1" spans="1:15">
      <c r="A106" s="15"/>
      <c r="B106" s="15"/>
      <c r="C106" s="16"/>
      <c r="D106" s="15" t="s">
        <v>113</v>
      </c>
      <c r="E106" s="15">
        <v>1</v>
      </c>
      <c r="F106" s="17">
        <v>1.0549</v>
      </c>
      <c r="G106" s="7">
        <f>E106*F106</f>
        <v>1.0549</v>
      </c>
      <c r="H106" s="15">
        <v>1</v>
      </c>
      <c r="I106" s="17">
        <v>1.0549</v>
      </c>
      <c r="J106" s="7">
        <f>H106*I106</f>
        <v>1.0549</v>
      </c>
      <c r="K106" s="15"/>
      <c r="L106" s="15"/>
      <c r="M106" s="15"/>
      <c r="N106" s="15"/>
      <c r="O106" s="15"/>
    </row>
  </sheetData>
  <mergeCells count="30">
    <mergeCell ref="A1:O1"/>
    <mergeCell ref="A3:D3"/>
    <mergeCell ref="B4:D4"/>
    <mergeCell ref="B23:D23"/>
    <mergeCell ref="B65:D65"/>
    <mergeCell ref="B73:D73"/>
    <mergeCell ref="B80:D80"/>
    <mergeCell ref="B100:D100"/>
    <mergeCell ref="B104:D104"/>
    <mergeCell ref="A4:A22"/>
    <mergeCell ref="A23:A64"/>
    <mergeCell ref="A65:A72"/>
    <mergeCell ref="A73:A79"/>
    <mergeCell ref="A80:A99"/>
    <mergeCell ref="A100:A103"/>
    <mergeCell ref="A104:A106"/>
    <mergeCell ref="B5:B22"/>
    <mergeCell ref="B24:B64"/>
    <mergeCell ref="B66:B72"/>
    <mergeCell ref="B74:B79"/>
    <mergeCell ref="B81:B99"/>
    <mergeCell ref="B101:B103"/>
    <mergeCell ref="B105:B106"/>
    <mergeCell ref="C5:C22"/>
    <mergeCell ref="C24:C64"/>
    <mergeCell ref="C66:C72"/>
    <mergeCell ref="C74:C79"/>
    <mergeCell ref="C81:C99"/>
    <mergeCell ref="C101:C103"/>
    <mergeCell ref="C105:C10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何星灿</dc:creator>
  <cp:lastModifiedBy>灿</cp:lastModifiedBy>
  <dcterms:created xsi:type="dcterms:W3CDTF">2025-02-16T07:10:00Z</dcterms:created>
  <dcterms:modified xsi:type="dcterms:W3CDTF">2025-02-20T08:02:03Z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AD242860427843ECAB5B35AD5FAA78A9_11</vt:lpwstr>
  </property>
  <property fmtid="{D5CDD505-2E9C-101B-9397-08002B2CF9AE}" pid="3" name="KSOProductBuildVer">
    <vt:lpwstr>2052-12.1.0.19770</vt:lpwstr>
  </property>
</Properties>
</file>