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125" windowHeight="12420" activeTab="1"/>
  </bookViews>
  <sheets>
    <sheet name="2024" sheetId="1" r:id="rId1"/>
    <sheet name="2025" sheetId="2" r:id="rId2"/>
  </sheets>
  <definedNames>
    <definedName name="_xlnm._FilterDatabase" localSheetId="0" hidden="1">'2024'!$A$4:$P$87</definedName>
    <definedName name="_xlnm._FilterDatabase" localSheetId="1" hidden="1">'2025'!$A$5:$BC$119</definedName>
  </definedNames>
  <calcPr calcId="144525"/>
</workbook>
</file>

<file path=xl/sharedStrings.xml><?xml version="1.0" encoding="utf-8"?>
<sst xmlns="http://schemas.openxmlformats.org/spreadsheetml/2006/main" count="510" uniqueCount="197">
  <si>
    <t>广东省现代设施农业贷款贴息对象及拨付金额核定汇总表（2024年7-12月）</t>
  </si>
  <si>
    <t xml:space="preserve">核定单位：佛山市农业农村部门（盖章）、佛山市财政局（盖章）                  </t>
  </si>
  <si>
    <t>序号</t>
  </si>
  <si>
    <t>贴息对象名称</t>
  </si>
  <si>
    <t>贴息对象地址</t>
  </si>
  <si>
    <t>贴息对象类型</t>
  </si>
  <si>
    <t>建设项目名称</t>
  </si>
  <si>
    <t>建设项目地点</t>
  </si>
  <si>
    <t>贷款银行</t>
  </si>
  <si>
    <t>贷款起止日期</t>
  </si>
  <si>
    <t>实际用于贴息范围的贷款金额（万元）</t>
  </si>
  <si>
    <t>贴息时间内利息（万元）</t>
  </si>
  <si>
    <t>申报财政贴息额（万元）</t>
  </si>
  <si>
    <t>贴息起止日期</t>
  </si>
  <si>
    <t>可贴息天数</t>
  </si>
  <si>
    <t>可贴息限额（万元）</t>
  </si>
  <si>
    <t>实际贴息额合计（万元）</t>
  </si>
  <si>
    <t>贴息比例</t>
  </si>
  <si>
    <t>佛山市实际贴息合计：</t>
  </si>
  <si>
    <t>广东何氏食品科技有限公司</t>
  </si>
  <si>
    <t>佛山市南海区九江镇临港国际产业社区九江大道东侧A3-1地块自编2号</t>
  </si>
  <si>
    <t>农业企业</t>
  </si>
  <si>
    <t>佛山南海预制菜冷链加工仓储配送一体化项目</t>
  </si>
  <si>
    <t>中国银行股份有限公司佛山分行</t>
  </si>
  <si>
    <t>2024年1月17日至2036年1月17日</t>
  </si>
  <si>
    <t>2024年7月1日至2024年12月31日</t>
  </si>
  <si>
    <t>2024年7月25日至2036年1月17日</t>
  </si>
  <si>
    <t>2024年7月25日至2024年12月31日</t>
  </si>
  <si>
    <t xml:space="preserve">2024年9月27日至2036年1月17日 </t>
  </si>
  <si>
    <t>2024年9月27日至2024年12月31日</t>
  </si>
  <si>
    <t>2024年11月20日至2036年1月17日</t>
  </si>
  <si>
    <t>2024年11月20日至2024年12月31日</t>
  </si>
  <si>
    <t>小计</t>
  </si>
  <si>
    <t>佛山南海扬翔食品有限公司</t>
  </si>
  <si>
    <t>佛山市南海区狮山镇凤岗村“张村涡”地段</t>
  </si>
  <si>
    <t>南海扬翔农业互联网食品园区项目</t>
  </si>
  <si>
    <t>中国农业银行南海松岗支行</t>
  </si>
  <si>
    <t>2023年11月2日至2032年5月23日</t>
  </si>
  <si>
    <t>2024年1月9日至2032年5月23日</t>
  </si>
  <si>
    <t>中国银行佛山分行</t>
  </si>
  <si>
    <t>2023年8月29日至2032年5月23日</t>
  </si>
  <si>
    <t>广东万顷洋农业发展有限公司</t>
  </si>
  <si>
    <t>佛山市南海区里水镇金利万顷洋办公楼</t>
  </si>
  <si>
    <t>广东万顷园艺世界</t>
  </si>
  <si>
    <t>中国银行股份有限公司佛山南海里水支行</t>
  </si>
  <si>
    <t>2023年9月27日至2026年9月26日</t>
  </si>
  <si>
    <t>2024年1月1日至2025年4月2日</t>
  </si>
  <si>
    <t>南海区拨付贴息金额合计</t>
  </si>
  <si>
    <t>广东顺朗水产科技有限公司</t>
  </si>
  <si>
    <t>广东省佛山市顺德区杏坛镇南朗村万亩农田路口6号</t>
  </si>
  <si>
    <t>广东省佛山市顺德区杏坛镇南朗万亩农田路口6号地块的开发建设（高标准工厂化智慧养殖项目）</t>
  </si>
  <si>
    <t>广东顺德农村商业银行股份有限公司杏坛支行</t>
  </si>
  <si>
    <t>2024年07月10日至2025年12月31日</t>
  </si>
  <si>
    <t>2024年07月10日至2024年12月31日</t>
  </si>
  <si>
    <t>2024年08月07日至2025年12月31日</t>
  </si>
  <si>
    <t>2024年08月07日至2024年12月31日</t>
  </si>
  <si>
    <t>2024年07月27日至2025年12月31日</t>
  </si>
  <si>
    <t>2024年07月27日至2024年12月31日</t>
  </si>
  <si>
    <t>2024年07月29日至2025年12月31日</t>
  </si>
  <si>
    <t>2024年07月29日至2024年12月31日</t>
  </si>
  <si>
    <t>2024年08月23日至2025年12月31日</t>
  </si>
  <si>
    <t>2024年08月23日至2024年12月31日</t>
  </si>
  <si>
    <t>2024年08月28日至2025年12月31日</t>
  </si>
  <si>
    <t>2024年08月28日至2024年12月31日</t>
  </si>
  <si>
    <t>2024年09月13日至2025年12月31日</t>
  </si>
  <si>
    <t>2024年09月13日至2024年12月31日</t>
  </si>
  <si>
    <t>2024年11月02日至2025年12月31日</t>
  </si>
  <si>
    <t>2024年11月02日至2024年12月31日</t>
  </si>
  <si>
    <t>2024年09月27日至2025年12月31日</t>
  </si>
  <si>
    <t>2024年09月27日至2024年12月31日</t>
  </si>
  <si>
    <t>2024年07月01日至2025年12月31日</t>
  </si>
  <si>
    <t>2024年07月01日至2024年12月31日</t>
  </si>
  <si>
    <t>2024年09月04日至2025年12月31日</t>
  </si>
  <si>
    <t>2024年09月04日至2024年12月31日</t>
  </si>
  <si>
    <t>佛山市顺德区旺海饲料实业有限公司</t>
  </si>
  <si>
    <t>佛山市顺德区勒流街道江义村江义大道东三路1号</t>
  </si>
  <si>
    <t>设施渔业</t>
  </si>
  <si>
    <t>佛山市顺德区旺海饲料实业有限公司饲料生产线升级技术改造项目</t>
  </si>
  <si>
    <t>中国银行股份有限公司顺德分行</t>
  </si>
  <si>
    <t>2022年11月21日至2032年11月21日</t>
  </si>
  <si>
    <t>2022年12月06日至2032年11月21日</t>
  </si>
  <si>
    <t>2022年12月12日至2032年11月21日</t>
  </si>
  <si>
    <t>2023年01月16日至2032年11月21日</t>
  </si>
  <si>
    <t>2023年03月02日至2032年11月21日</t>
  </si>
  <si>
    <t>2023年06月28日至2032年11月21日</t>
  </si>
  <si>
    <t>2024年01月02日至2032年11月21日</t>
  </si>
  <si>
    <t>2024年01月26日至2032年11月21日</t>
  </si>
  <si>
    <t>2024年02月26日至2032年11月21日</t>
  </si>
  <si>
    <t>2024年05月10日至2032年11月21日</t>
  </si>
  <si>
    <t>2024年05月31日至2032年11月21日</t>
  </si>
  <si>
    <t>2024年06月25日至2032年11月21日</t>
  </si>
  <si>
    <t>2024年06月28日至2032年11月21日</t>
  </si>
  <si>
    <t>2024年07月30日至2032年11月21日</t>
  </si>
  <si>
    <t>2024年7月30日至2024年12月31日</t>
  </si>
  <si>
    <t>2024年07月31日至2032年11月21日</t>
  </si>
  <si>
    <t>2024年7月31日至2024年12月31日</t>
  </si>
  <si>
    <t>2024年09月02日至2032年11月21日</t>
  </si>
  <si>
    <t>2024年09月02日至2024年12月31日</t>
  </si>
  <si>
    <t>2024年09月03日至2032年11月21日</t>
  </si>
  <si>
    <t>2024年09月03日至2024年12月31日</t>
  </si>
  <si>
    <t>2024年09月29日至2032年11月21日</t>
  </si>
  <si>
    <t>2024年09月29日至2024年12月31日</t>
  </si>
  <si>
    <t>2024年12月30日至2032年11月21日</t>
  </si>
  <si>
    <t>2024年12月30日至2024年12月31日</t>
  </si>
  <si>
    <t>2022年11月14日至2032年11月14日</t>
  </si>
  <si>
    <t>2024年8月24日至2024年12月31日</t>
  </si>
  <si>
    <t>2023年01月03日至2032年11月14日</t>
  </si>
  <si>
    <t>2023年02月10日至2032年11月14日</t>
  </si>
  <si>
    <t>2023年03月02日至2032年11月14日</t>
  </si>
  <si>
    <t>2023年04月11日至2032年11月14日</t>
  </si>
  <si>
    <t>2023年04月24日至2032年11月14日</t>
  </si>
  <si>
    <t>2023年05月15日至2032年11月14日</t>
  </si>
  <si>
    <t>顺德区实际贴息金额合计</t>
  </si>
  <si>
    <t>广东何氏智慧渔业科技有限公司</t>
  </si>
  <si>
    <t>佛山市三水区芦苞镇塘西大道西侧地块</t>
  </si>
  <si>
    <t>冷链物流</t>
  </si>
  <si>
    <t>佛山三水预制莱精深加工智慧冷链物流项目</t>
  </si>
  <si>
    <t>广东南海农村商业银行股份有限公司西樵支行</t>
  </si>
  <si>
    <t>2023年9月28日至2031年6月1日</t>
  </si>
  <si>
    <t>2023年11月23日至2031年6月1日</t>
  </si>
  <si>
    <t>2023年12月22日至2031年6月1日</t>
  </si>
  <si>
    <t>2024年1月24日至2031年6月1日</t>
  </si>
  <si>
    <t>2024年1月30日至2031年6月1日</t>
  </si>
  <si>
    <t>2024年4月3日至2031年6月1日</t>
  </si>
  <si>
    <t>2024年5月23日至2031年6月1日</t>
  </si>
  <si>
    <t>2024年6月7日至2031年6月1日</t>
  </si>
  <si>
    <t>2024年9月6日至2031年6月1日</t>
  </si>
  <si>
    <t>2024年9月6日至2024年12月31日</t>
  </si>
  <si>
    <t>三水区实际贴息金额合计</t>
  </si>
  <si>
    <t>注：根据《广东省农业农村厅 广东省财政厅关于印发〈广东省现代设施农业建设贷款贴息等实施方案（2024 年）〉的通知》（粤农农函〔2024〕122 号）贴息标准：“单个建设主体获得的年度贴息金额不超过 200万元（半年度贴息金额不超过 100 万元，以此类推）”，该建设主体2024年下半年申报财政贴息额超过100万元，按照要求只贴息100万元。</t>
  </si>
  <si>
    <t>联系人：林妮君      联系方式：82251263      填表日期： 2026年2月11日</t>
  </si>
  <si>
    <t>附件</t>
  </si>
  <si>
    <t>广东省现代设施农业贷款贴息对象及拨付金额核定汇总表（2025年）</t>
  </si>
  <si>
    <t>下降率</t>
  </si>
  <si>
    <t>2025年1月1日至2036年1月17日</t>
  </si>
  <si>
    <t>2025年1月1日至2025年12月31日</t>
  </si>
  <si>
    <t>2025年1月17日至2036年1月17日</t>
  </si>
  <si>
    <t>2025年1月17日至2025年12月31日</t>
  </si>
  <si>
    <t>2025年3月13日至2036年1月17日</t>
  </si>
  <si>
    <t>2025年3月13日至2025年12月31日</t>
  </si>
  <si>
    <t>2025年4月29日至2036年1月17日</t>
  </si>
  <si>
    <t>2025年4月29日至2025年12月31日</t>
  </si>
  <si>
    <t>2025年6月9日至2036年1月17日</t>
  </si>
  <si>
    <t>2025年6月9日至2025年12月31日</t>
  </si>
  <si>
    <t>2025年6月30日至2036年1月17日</t>
  </si>
  <si>
    <t>2025年6月30日至2025年12月31日</t>
  </si>
  <si>
    <t>2025年8月18日至2036年1月17日</t>
  </si>
  <si>
    <t>2025年8月18日至2025年12月31日</t>
  </si>
  <si>
    <t>2025年9月16日至2036年1月17日</t>
  </si>
  <si>
    <t>2025年9月16日至2025年12月31日</t>
  </si>
  <si>
    <t>2025年10月28日至2036年1月17日</t>
  </si>
  <si>
    <t>2025年10月28日至2025年12月31日</t>
  </si>
  <si>
    <t>2025年1月1日至2025年4月2日</t>
  </si>
  <si>
    <t>中国农业银行股份有限公司南海里水支行</t>
  </si>
  <si>
    <t>2025年3月18日至2028年3月17日</t>
  </si>
  <si>
    <t>2025年3月18日至2025年12月31日</t>
  </si>
  <si>
    <t>广东鱼兴港水产有限公司</t>
  </si>
  <si>
    <t>广东省佛山市南海区九江镇南鲲
南二街6号</t>
  </si>
  <si>
    <t>鱼兴港智创预制菜项目</t>
  </si>
  <si>
    <t>中国农业银行股份有限公司南海九江支行</t>
  </si>
  <si>
    <t>2024年1月2日至2038年1月2日</t>
  </si>
  <si>
    <t>1370.07650316578</t>
  </si>
  <si>
    <t>2024年1月24日至2038年1月2日</t>
  </si>
  <si>
    <t>原因：原表格保留小数点后两位，四舍五入变成1.09，已改为1.085400</t>
  </si>
  <si>
    <t>2024年4月24日至2038年1月2日</t>
  </si>
  <si>
    <t>2024年7月25日至2038年1月2日</t>
  </si>
  <si>
    <t>2024年11月4日至2038年1月2日</t>
  </si>
  <si>
    <t>2024年11月29日至2038年1月2日</t>
  </si>
  <si>
    <t>2024年12月5日至2038年1月2日</t>
  </si>
  <si>
    <t>2024年12月9日至2038年1月2日</t>
  </si>
  <si>
    <t>2025年1月1日至2038年1月2日</t>
  </si>
  <si>
    <t>2025年3月4日至2038年1月2日</t>
  </si>
  <si>
    <t>2025年4月9日至2038年1月2日</t>
  </si>
  <si>
    <t>2025年11月26日至2038年1月2日</t>
  </si>
  <si>
    <t>广东峰盈农业科技有限公司</t>
  </si>
  <si>
    <t>佛山市南海区里水镇得胜村大田基股份经济合作社土名“沙浅（军营西）”自编2号</t>
  </si>
  <si>
    <t>广东南海里水蝴蝶兰大观园项目</t>
  </si>
  <si>
    <t>佛山农村商业银行股份有限公司</t>
  </si>
  <si>
    <t>2025年3月14日至2029年12月31日至</t>
  </si>
  <si>
    <t>2025年3月27日至2025年12月21日</t>
  </si>
  <si>
    <t>2025年2月10日至2032年11月21日</t>
  </si>
  <si>
    <t>2025年2月10日至2025年12月31日</t>
  </si>
  <si>
    <t>2025年3月12日至2032年11月21日</t>
  </si>
  <si>
    <t>2025年3月12日至2025年12月31日</t>
  </si>
  <si>
    <t>2025年04月17日至2032年11月21日</t>
  </si>
  <si>
    <t>2025年04月17日至2025年12月31日</t>
  </si>
  <si>
    <t>2025年6月03日至2032年11月21日</t>
  </si>
  <si>
    <t>2025年6月03日至2025年12月31日</t>
  </si>
  <si>
    <t>2025年07月28日至2032年11月21日</t>
  </si>
  <si>
    <t>2025年07月28日至2025年12月31日</t>
  </si>
  <si>
    <t>2025年09月23日至2032年11月21日</t>
  </si>
  <si>
    <t>2025年09月23日至2025年12月31日</t>
  </si>
  <si>
    <t>2025年11月27日至2032年11月21日</t>
  </si>
  <si>
    <t>2025年11月27日至2025年12月31日</t>
  </si>
  <si>
    <t>顺德区申请拨付贴息金额合计</t>
  </si>
  <si>
    <t>佛山市三水区芦苞镇塘西大道西侧地块一</t>
  </si>
  <si>
    <t>注：根据《广东省农业农村厅 广东省财政厅关于印发〈广东省现代设施农业建设贷款贴息等实施方案（2024 年）〉的通知》（粤农农函〔2024〕122 号）贴息标准：“单个建设主体获得的年度贴息金额不超过 200万元（半年度贴息金额不超过 100 万元，以此类推）”，该建设主体2025年全年申报财政贴息额超过200万元，按照要求只贴息200万元。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</si>
</sst>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  <numFmt numFmtId="177" formatCode="_([$€-2]* #,##0.00_);_([$€-2]* \(#,##0.00\);_([$€-2]* &quot;-&quot;??_)"/>
    <numFmt numFmtId="178" formatCode="0.00_ "/>
    <numFmt numFmtId="179" formatCode="0_ "/>
  </numFmts>
  <fonts count="29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sz val="10"/>
      <name val="宋体"/>
      <charset val="134"/>
      <scheme val="major"/>
    </font>
    <font>
      <sz val="24"/>
      <name val="方正小标宋_GBK"/>
      <charset val="134"/>
    </font>
    <font>
      <b/>
      <sz val="12"/>
      <name val="宋体"/>
      <charset val="134"/>
      <scheme val="major"/>
    </font>
    <font>
      <b/>
      <sz val="10"/>
      <name val="宋体"/>
      <charset val="134"/>
      <scheme val="major"/>
    </font>
    <font>
      <sz val="16"/>
      <name val="仿宋_GB2312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60CDFA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7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11" borderId="13" applyNumberFormat="0" applyFont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0" borderId="15" applyNumberFormat="0" applyFill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1" fillId="15" borderId="16" applyNumberFormat="0" applyAlignment="0" applyProtection="0">
      <alignment vertical="center"/>
    </xf>
    <xf numFmtId="0" fontId="22" fillId="15" borderId="12" applyNumberFormat="0" applyAlignment="0" applyProtection="0">
      <alignment vertical="center"/>
    </xf>
    <xf numFmtId="0" fontId="23" fillId="16" borderId="17" applyNumberFormat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4" fillId="0" borderId="18" applyNumberFormat="0" applyFill="0" applyAlignment="0" applyProtection="0">
      <alignment vertical="center"/>
    </xf>
    <xf numFmtId="0" fontId="25" fillId="0" borderId="19" applyNumberFormat="0" applyFill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177" fontId="28" fillId="0" borderId="0">
      <alignment vertical="top"/>
      <protection locked="0"/>
    </xf>
  </cellStyleXfs>
  <cellXfs count="127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178" fontId="3" fillId="0" borderId="0" xfId="0" applyNumberFormat="1" applyFont="1" applyAlignment="1">
      <alignment horizontal="center" vertical="center"/>
    </xf>
    <xf numFmtId="0" fontId="2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right" vertical="center" wrapText="1"/>
    </xf>
    <xf numFmtId="0" fontId="6" fillId="2" borderId="4" xfId="0" applyFont="1" applyFill="1" applyBorder="1" applyAlignment="1">
      <alignment horizontal="right" vertical="center" wrapText="1"/>
    </xf>
    <xf numFmtId="0" fontId="6" fillId="2" borderId="5" xfId="0" applyFont="1" applyFill="1" applyBorder="1" applyAlignment="1">
      <alignment horizontal="right" vertical="center" wrapText="1"/>
    </xf>
    <xf numFmtId="0" fontId="6" fillId="2" borderId="1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178" fontId="6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right" vertical="center"/>
    </xf>
    <xf numFmtId="0" fontId="6" fillId="2" borderId="4" xfId="0" applyFont="1" applyFill="1" applyBorder="1" applyAlignment="1">
      <alignment horizontal="right" vertical="center"/>
    </xf>
    <xf numFmtId="0" fontId="6" fillId="2" borderId="5" xfId="0" applyFont="1" applyFill="1" applyBorder="1" applyAlignment="1">
      <alignment horizontal="right" vertical="center"/>
    </xf>
    <xf numFmtId="0" fontId="6" fillId="2" borderId="1" xfId="0" applyFont="1" applyFill="1" applyBorder="1" applyAlignment="1">
      <alignment vertical="center"/>
    </xf>
    <xf numFmtId="178" fontId="3" fillId="0" borderId="1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center" vertical="center"/>
    </xf>
    <xf numFmtId="178" fontId="4" fillId="0" borderId="0" xfId="0" applyNumberFormat="1" applyFont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 wrapText="1"/>
    </xf>
    <xf numFmtId="178" fontId="5" fillId="0" borderId="1" xfId="0" applyNumberFormat="1" applyFont="1" applyBorder="1" applyAlignment="1">
      <alignment horizontal="center" vertical="center" wrapText="1"/>
    </xf>
    <xf numFmtId="176" fontId="5" fillId="0" borderId="2" xfId="0" applyNumberFormat="1" applyFont="1" applyBorder="1" applyAlignment="1">
      <alignment horizontal="center" vertical="center" wrapText="1"/>
    </xf>
    <xf numFmtId="176" fontId="5" fillId="0" borderId="8" xfId="0" applyNumberFormat="1" applyFont="1" applyBorder="1" applyAlignment="1">
      <alignment horizontal="center" vertical="center" wrapText="1"/>
    </xf>
    <xf numFmtId="178" fontId="5" fillId="0" borderId="2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vertical="center" wrapText="1"/>
    </xf>
    <xf numFmtId="178" fontId="6" fillId="2" borderId="1" xfId="0" applyNumberFormat="1" applyFont="1" applyFill="1" applyBorder="1" applyAlignment="1">
      <alignment vertical="center" wrapText="1"/>
    </xf>
    <xf numFmtId="176" fontId="3" fillId="0" borderId="1" xfId="49" applyNumberFormat="1" applyFont="1" applyBorder="1" applyAlignment="1">
      <alignment horizontal="center" vertical="center" wrapText="1"/>
      <protection locked="0"/>
    </xf>
    <xf numFmtId="176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78" fontId="3" fillId="0" borderId="1" xfId="0" applyNumberFormat="1" applyFont="1" applyBorder="1" applyAlignment="1">
      <alignment horizontal="center" vertical="center"/>
    </xf>
    <xf numFmtId="176" fontId="6" fillId="3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/>
    </xf>
    <xf numFmtId="10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8" fontId="3" fillId="0" borderId="1" xfId="0" applyNumberFormat="1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/>
    </xf>
    <xf numFmtId="179" fontId="3" fillId="0" borderId="1" xfId="0" applyNumberFormat="1" applyFont="1" applyBorder="1" applyAlignment="1">
      <alignment horizontal="center" vertical="center"/>
    </xf>
    <xf numFmtId="0" fontId="7" fillId="0" borderId="0" xfId="0" applyFont="1">
      <alignment vertical="center"/>
    </xf>
    <xf numFmtId="0" fontId="2" fillId="0" borderId="0" xfId="0" applyFont="1" applyAlignment="1">
      <alignment vertical="center" wrapText="1"/>
    </xf>
    <xf numFmtId="10" fontId="2" fillId="0" borderId="0" xfId="0" applyNumberFormat="1" applyFont="1">
      <alignment vertical="center"/>
    </xf>
    <xf numFmtId="178" fontId="3" fillId="0" borderId="2" xfId="0" applyNumberFormat="1" applyFont="1" applyBorder="1" applyAlignment="1">
      <alignment horizontal="center" vertical="center" wrapText="1"/>
    </xf>
    <xf numFmtId="178" fontId="3" fillId="0" borderId="6" xfId="0" applyNumberFormat="1" applyFont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179" fontId="6" fillId="3" borderId="1" xfId="0" applyNumberFormat="1" applyFont="1" applyFill="1" applyBorder="1" applyAlignment="1">
      <alignment horizontal="center" vertical="center" wrapText="1"/>
    </xf>
    <xf numFmtId="179" fontId="3" fillId="0" borderId="1" xfId="0" applyNumberFormat="1" applyFont="1" applyBorder="1" applyAlignment="1">
      <alignment horizontal="center" vertical="center" wrapText="1"/>
    </xf>
    <xf numFmtId="176" fontId="6" fillId="2" borderId="1" xfId="0" applyNumberFormat="1" applyFont="1" applyFill="1" applyBorder="1" applyAlignment="1">
      <alignment vertical="center"/>
    </xf>
    <xf numFmtId="176" fontId="3" fillId="0" borderId="2" xfId="0" applyNumberFormat="1" applyFont="1" applyBorder="1" applyAlignment="1">
      <alignment horizontal="center" vertical="center" wrapText="1"/>
    </xf>
    <xf numFmtId="176" fontId="3" fillId="0" borderId="7" xfId="0" applyNumberFormat="1" applyFont="1" applyBorder="1" applyAlignment="1">
      <alignment horizontal="center" vertical="center" wrapText="1"/>
    </xf>
    <xf numFmtId="176" fontId="3" fillId="0" borderId="9" xfId="0" applyNumberFormat="1" applyFont="1" applyBorder="1" applyAlignment="1">
      <alignment horizontal="center" vertical="center" wrapText="1"/>
    </xf>
    <xf numFmtId="176" fontId="3" fillId="0" borderId="6" xfId="0" applyNumberFormat="1" applyFont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5" fillId="0" borderId="10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right" vertical="center" wrapText="1"/>
    </xf>
    <xf numFmtId="0" fontId="6" fillId="4" borderId="4" xfId="0" applyFont="1" applyFill="1" applyBorder="1" applyAlignment="1">
      <alignment horizontal="right" vertical="center" wrapText="1"/>
    </xf>
    <xf numFmtId="0" fontId="6" fillId="4" borderId="5" xfId="0" applyFont="1" applyFill="1" applyBorder="1" applyAlignment="1">
      <alignment horizontal="right" vertical="center" wrapText="1"/>
    </xf>
    <xf numFmtId="0" fontId="6" fillId="4" borderId="1" xfId="0" applyFont="1" applyFill="1" applyBorder="1" applyAlignment="1">
      <alignment vertical="center" wrapText="1"/>
    </xf>
    <xf numFmtId="0" fontId="6" fillId="5" borderId="1" xfId="0" applyFont="1" applyFill="1" applyBorder="1" applyAlignment="1">
      <alignment horizontal="center" vertical="center" wrapText="1"/>
    </xf>
    <xf numFmtId="178" fontId="6" fillId="5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176" fontId="6" fillId="4" borderId="1" xfId="0" applyNumberFormat="1" applyFont="1" applyFill="1" applyBorder="1" applyAlignment="1">
      <alignment vertical="center"/>
    </xf>
    <xf numFmtId="178" fontId="3" fillId="0" borderId="1" xfId="0" applyNumberFormat="1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78" fontId="3" fillId="0" borderId="6" xfId="0" applyNumberFormat="1" applyFont="1" applyFill="1" applyBorder="1" applyAlignment="1">
      <alignment horizontal="center" vertical="center" wrapText="1"/>
    </xf>
    <xf numFmtId="176" fontId="4" fillId="0" borderId="0" xfId="0" applyNumberFormat="1" applyFont="1" applyFill="1" applyAlignment="1">
      <alignment horizontal="center" vertical="center"/>
    </xf>
    <xf numFmtId="178" fontId="4" fillId="0" borderId="0" xfId="0" applyNumberFormat="1" applyFont="1" applyFill="1" applyAlignment="1">
      <alignment horizontal="center" vertical="center"/>
    </xf>
    <xf numFmtId="176" fontId="3" fillId="0" borderId="0" xfId="0" applyNumberFormat="1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 wrapText="1"/>
    </xf>
    <xf numFmtId="178" fontId="5" fillId="0" borderId="10" xfId="0" applyNumberFormat="1" applyFont="1" applyFill="1" applyBorder="1" applyAlignment="1">
      <alignment horizontal="center" vertical="center" wrapText="1"/>
    </xf>
    <xf numFmtId="176" fontId="5" fillId="0" borderId="8" xfId="0" applyNumberFormat="1" applyFont="1" applyFill="1" applyBorder="1" applyAlignment="1">
      <alignment horizontal="center" vertical="center" wrapText="1"/>
    </xf>
    <xf numFmtId="178" fontId="5" fillId="0" borderId="8" xfId="0" applyNumberFormat="1" applyFont="1" applyFill="1" applyBorder="1" applyAlignment="1">
      <alignment horizontal="center" vertical="center" wrapText="1"/>
    </xf>
    <xf numFmtId="176" fontId="5" fillId="0" borderId="11" xfId="0" applyNumberFormat="1" applyFont="1" applyFill="1" applyBorder="1" applyAlignment="1">
      <alignment horizontal="center" vertical="center" wrapText="1"/>
    </xf>
    <xf numFmtId="176" fontId="6" fillId="4" borderId="1" xfId="0" applyNumberFormat="1" applyFont="1" applyFill="1" applyBorder="1" applyAlignment="1">
      <alignment vertical="center" wrapText="1"/>
    </xf>
    <xf numFmtId="178" fontId="6" fillId="4" borderId="1" xfId="0" applyNumberFormat="1" applyFont="1" applyFill="1" applyBorder="1" applyAlignment="1">
      <alignment vertical="center" wrapText="1"/>
    </xf>
    <xf numFmtId="176" fontId="6" fillId="4" borderId="1" xfId="0" applyNumberFormat="1" applyFont="1" applyFill="1" applyBorder="1" applyAlignment="1">
      <alignment horizontal="center" vertical="center" wrapText="1"/>
    </xf>
    <xf numFmtId="176" fontId="3" fillId="0" borderId="1" xfId="49" applyNumberFormat="1" applyFont="1" applyFill="1" applyBorder="1" applyAlignment="1">
      <alignment horizontal="center" vertical="center" wrapText="1"/>
      <protection locked="0"/>
    </xf>
    <xf numFmtId="176" fontId="6" fillId="5" borderId="1" xfId="0" applyNumberFormat="1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>
      <alignment vertical="center"/>
    </xf>
    <xf numFmtId="178" fontId="3" fillId="0" borderId="7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176" fontId="3" fillId="0" borderId="7" xfId="0" applyNumberFormat="1" applyFont="1" applyFill="1" applyBorder="1" applyAlignment="1">
      <alignment horizontal="center" vertical="center" wrapText="1"/>
    </xf>
    <xf numFmtId="49" fontId="6" fillId="5" borderId="1" xfId="0" applyNumberFormat="1" applyFont="1" applyFill="1" applyBorder="1" applyAlignment="1">
      <alignment horizontal="center" vertical="center" wrapText="1"/>
    </xf>
    <xf numFmtId="176" fontId="6" fillId="0" borderId="0" xfId="0" applyNumberFormat="1" applyFont="1" applyFill="1" applyAlignment="1">
      <alignment horizontal="center" vertical="center" wrapText="1"/>
    </xf>
    <xf numFmtId="178" fontId="6" fillId="0" borderId="0" xfId="0" applyNumberFormat="1" applyFont="1" applyFill="1" applyAlignment="1">
      <alignment horizontal="center" vertical="center" wrapText="1"/>
    </xf>
    <xf numFmtId="0" fontId="2" fillId="0" borderId="0" xfId="0" applyFont="1" quotePrefix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Normal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00B0F0"/>
      <color rgb="0060CDF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T96"/>
  <sheetViews>
    <sheetView zoomScale="70" zoomScaleNormal="70" workbookViewId="0">
      <selection activeCell="AF5" sqref="AF5"/>
    </sheetView>
  </sheetViews>
  <sheetFormatPr defaultColWidth="8.85833333333333" defaultRowHeight="13.5"/>
  <cols>
    <col min="1" max="1" width="5.525" style="6" customWidth="1"/>
    <col min="2" max="3" width="8.85833333333333" style="2"/>
    <col min="4" max="4" width="6.2" style="2" customWidth="1"/>
    <col min="5" max="5" width="8.85833333333333" style="2"/>
    <col min="6" max="6" width="7.675" style="2" customWidth="1"/>
    <col min="7" max="7" width="7.26666666666667" style="2" customWidth="1"/>
    <col min="8" max="8" width="15.2" style="3" customWidth="1"/>
    <col min="9" max="9" width="15.2" style="4" customWidth="1"/>
    <col min="10" max="10" width="13.525" style="4" customWidth="1"/>
    <col min="11" max="11" width="13.6666666666667" style="4" customWidth="1"/>
    <col min="12" max="12" width="9.325" style="4" hidden="1" customWidth="1"/>
    <col min="13" max="13" width="15.2" style="3" customWidth="1"/>
    <col min="14" max="14" width="11.3916666666667" style="5" customWidth="1"/>
    <col min="15" max="15" width="12.675" style="4" customWidth="1"/>
    <col min="16" max="16" width="16.1833333333333" style="4" customWidth="1"/>
    <col min="17" max="17" width="8.85833333333333" style="6"/>
    <col min="18" max="19" width="8.85833333333333" style="6" hidden="1" customWidth="1"/>
    <col min="20" max="20" width="12.8583333333333" style="6" hidden="1" customWidth="1"/>
    <col min="21" max="30" width="8.85833333333333" style="6" hidden="1" customWidth="1"/>
    <col min="31" max="16384" width="8.85833333333333" style="6"/>
  </cols>
  <sheetData>
    <row r="1" ht="63" customHeight="1" spans="1:16">
      <c r="A1" s="75" t="s">
        <v>0</v>
      </c>
      <c r="B1" s="75"/>
      <c r="C1" s="75"/>
      <c r="D1" s="75"/>
      <c r="E1" s="75"/>
      <c r="F1" s="75"/>
      <c r="G1" s="75"/>
      <c r="H1" s="75"/>
      <c r="I1" s="97"/>
      <c r="J1" s="97"/>
      <c r="K1" s="97"/>
      <c r="L1" s="97"/>
      <c r="M1" s="75"/>
      <c r="N1" s="98"/>
      <c r="O1" s="97"/>
      <c r="P1" s="97"/>
    </row>
    <row r="2" ht="30" customHeight="1" spans="1:16">
      <c r="A2" s="76" t="s">
        <v>1</v>
      </c>
      <c r="B2" s="77"/>
      <c r="C2" s="77"/>
      <c r="D2" s="77"/>
      <c r="E2" s="77"/>
      <c r="F2" s="77"/>
      <c r="G2" s="77"/>
      <c r="H2" s="77"/>
      <c r="I2" s="99"/>
      <c r="J2" s="99"/>
      <c r="K2" s="99"/>
      <c r="L2" s="99"/>
      <c r="M2" s="77"/>
      <c r="N2" s="100"/>
      <c r="O2" s="99"/>
      <c r="P2" s="99"/>
    </row>
    <row r="3" ht="24" customHeight="1" spans="1:16">
      <c r="A3" s="78" t="s">
        <v>2</v>
      </c>
      <c r="B3" s="78" t="s">
        <v>3</v>
      </c>
      <c r="C3" s="78" t="s">
        <v>4</v>
      </c>
      <c r="D3" s="78" t="s">
        <v>5</v>
      </c>
      <c r="E3" s="78" t="s">
        <v>6</v>
      </c>
      <c r="F3" s="78" t="s">
        <v>7</v>
      </c>
      <c r="G3" s="78" t="s">
        <v>8</v>
      </c>
      <c r="H3" s="78" t="s">
        <v>9</v>
      </c>
      <c r="I3" s="101" t="s">
        <v>10</v>
      </c>
      <c r="J3" s="101" t="s">
        <v>11</v>
      </c>
      <c r="K3" s="101" t="s">
        <v>12</v>
      </c>
      <c r="L3" s="101"/>
      <c r="M3" s="78" t="s">
        <v>13</v>
      </c>
      <c r="N3" s="102" t="s">
        <v>14</v>
      </c>
      <c r="O3" s="103" t="s">
        <v>15</v>
      </c>
      <c r="P3" s="103" t="s">
        <v>16</v>
      </c>
    </row>
    <row r="4" ht="70.05" customHeight="1" spans="1:16">
      <c r="A4" s="79"/>
      <c r="B4" s="79"/>
      <c r="C4" s="79"/>
      <c r="D4" s="79"/>
      <c r="E4" s="79"/>
      <c r="F4" s="79"/>
      <c r="G4" s="79"/>
      <c r="H4" s="79"/>
      <c r="I4" s="103"/>
      <c r="J4" s="103"/>
      <c r="K4" s="103"/>
      <c r="L4" s="103" t="s">
        <v>17</v>
      </c>
      <c r="M4" s="79"/>
      <c r="N4" s="104"/>
      <c r="O4" s="105"/>
      <c r="P4" s="105"/>
    </row>
    <row r="5" ht="33" customHeight="1" spans="1:20">
      <c r="A5" s="80" t="s">
        <v>18</v>
      </c>
      <c r="B5" s="81"/>
      <c r="C5" s="81"/>
      <c r="D5" s="81"/>
      <c r="E5" s="81"/>
      <c r="F5" s="81"/>
      <c r="G5" s="82"/>
      <c r="H5" s="83"/>
      <c r="I5" s="106"/>
      <c r="J5" s="106"/>
      <c r="K5" s="106"/>
      <c r="L5" s="106"/>
      <c r="M5" s="83"/>
      <c r="N5" s="107"/>
      <c r="O5" s="108"/>
      <c r="P5" s="108">
        <f>P18+P73+P84</f>
        <v>332.895301</v>
      </c>
      <c r="T5" s="6" t="e">
        <f>T13+#REF!+T73</f>
        <v>#REF!</v>
      </c>
    </row>
    <row r="6" ht="30" customHeight="1" spans="1:16">
      <c r="A6" s="48">
        <v>1</v>
      </c>
      <c r="B6" s="48" t="s">
        <v>19</v>
      </c>
      <c r="C6" s="48" t="s">
        <v>20</v>
      </c>
      <c r="D6" s="48" t="s">
        <v>21</v>
      </c>
      <c r="E6" s="48" t="s">
        <v>22</v>
      </c>
      <c r="F6" s="48" t="s">
        <v>20</v>
      </c>
      <c r="G6" s="48" t="s">
        <v>23</v>
      </c>
      <c r="H6" s="48" t="s">
        <v>24</v>
      </c>
      <c r="I6" s="109">
        <v>1101.101645</v>
      </c>
      <c r="J6" s="109">
        <v>17.63139</v>
      </c>
      <c r="K6" s="109">
        <v>9.90808997260274</v>
      </c>
      <c r="L6" s="47" t="e">
        <f>K6/#REF!</f>
        <v>#REF!</v>
      </c>
      <c r="M6" s="48" t="s">
        <v>25</v>
      </c>
      <c r="N6" s="49">
        <v>184</v>
      </c>
      <c r="O6" s="109">
        <v>9.90808997260274</v>
      </c>
      <c r="P6" s="109">
        <v>9.908089</v>
      </c>
    </row>
    <row r="7" ht="35" customHeight="1" spans="1:16">
      <c r="A7" s="48"/>
      <c r="B7" s="48"/>
      <c r="C7" s="48"/>
      <c r="D7" s="48"/>
      <c r="E7" s="48"/>
      <c r="F7" s="48"/>
      <c r="G7" s="48"/>
      <c r="H7" s="48" t="s">
        <v>26</v>
      </c>
      <c r="I7" s="109">
        <v>452.175259</v>
      </c>
      <c r="J7" s="109">
        <v>5.240209</v>
      </c>
      <c r="K7" s="109">
        <v>3.53811654713425</v>
      </c>
      <c r="L7" s="47" t="e">
        <f>K7/#REF!</f>
        <v>#REF!</v>
      </c>
      <c r="M7" s="48" t="s">
        <v>27</v>
      </c>
      <c r="N7" s="49">
        <v>160</v>
      </c>
      <c r="O7" s="109">
        <v>3.53811654713425</v>
      </c>
      <c r="P7" s="109">
        <v>3.538116</v>
      </c>
    </row>
    <row r="8" ht="35" customHeight="1" spans="1:16">
      <c r="A8" s="48"/>
      <c r="B8" s="48"/>
      <c r="C8" s="48"/>
      <c r="D8" s="48"/>
      <c r="E8" s="48"/>
      <c r="F8" s="48"/>
      <c r="G8" s="48"/>
      <c r="H8" s="48" t="s">
        <v>28</v>
      </c>
      <c r="I8" s="109">
        <v>1001.978867</v>
      </c>
      <c r="J8" s="109">
        <v>6.624194</v>
      </c>
      <c r="K8" s="109">
        <v>4.70408489449644</v>
      </c>
      <c r="L8" s="47" t="e">
        <f>K8/#REF!</f>
        <v>#REF!</v>
      </c>
      <c r="M8" s="48" t="s">
        <v>29</v>
      </c>
      <c r="N8" s="49">
        <v>96</v>
      </c>
      <c r="O8" s="109">
        <v>4.70408489449644</v>
      </c>
      <c r="P8" s="109">
        <v>4.704084</v>
      </c>
    </row>
    <row r="9" ht="35" customHeight="1" spans="1:16">
      <c r="A9" s="48"/>
      <c r="B9" s="48"/>
      <c r="C9" s="48"/>
      <c r="D9" s="48"/>
      <c r="E9" s="48"/>
      <c r="F9" s="48"/>
      <c r="G9" s="48"/>
      <c r="H9" s="48" t="s">
        <v>30</v>
      </c>
      <c r="I9" s="109">
        <v>1299.200103</v>
      </c>
      <c r="J9" s="109">
        <v>2.852827</v>
      </c>
      <c r="K9" s="109">
        <v>2.66852141703863</v>
      </c>
      <c r="L9" s="47" t="e">
        <f>K9/#REF!</f>
        <v>#REF!</v>
      </c>
      <c r="M9" s="48" t="s">
        <v>31</v>
      </c>
      <c r="N9" s="49">
        <v>42</v>
      </c>
      <c r="O9" s="109">
        <v>2.66852141703863</v>
      </c>
      <c r="P9" s="109">
        <v>2.668521</v>
      </c>
    </row>
    <row r="10" ht="35" customHeight="1" spans="1:16">
      <c r="A10" s="48" t="s">
        <v>32</v>
      </c>
      <c r="B10" s="84" t="s">
        <v>19</v>
      </c>
      <c r="C10" s="84"/>
      <c r="D10" s="84"/>
      <c r="E10" s="84"/>
      <c r="F10" s="84"/>
      <c r="G10" s="84"/>
      <c r="H10" s="85"/>
      <c r="I10" s="110">
        <f>SUM(I6:I9)</f>
        <v>3854.455874</v>
      </c>
      <c r="J10" s="110">
        <f>SUM(J6:J9)</f>
        <v>32.34862</v>
      </c>
      <c r="K10" s="110">
        <f>SUM(K6:K9)</f>
        <v>20.8188128312721</v>
      </c>
      <c r="L10" s="110"/>
      <c r="M10" s="85"/>
      <c r="N10" s="85"/>
      <c r="O10" s="110">
        <f>SUM(O6:O9)</f>
        <v>20.8188128312721</v>
      </c>
      <c r="P10" s="110">
        <f>SUM(P6:P9)</f>
        <v>20.81881</v>
      </c>
    </row>
    <row r="11" ht="69" customHeight="1" spans="1:16">
      <c r="A11" s="86">
        <v>2</v>
      </c>
      <c r="B11" s="48" t="s">
        <v>33</v>
      </c>
      <c r="C11" s="48" t="s">
        <v>34</v>
      </c>
      <c r="D11" s="48" t="s">
        <v>21</v>
      </c>
      <c r="E11" s="48" t="s">
        <v>35</v>
      </c>
      <c r="F11" s="48" t="s">
        <v>34</v>
      </c>
      <c r="G11" s="48" t="s">
        <v>36</v>
      </c>
      <c r="H11" s="48" t="s">
        <v>37</v>
      </c>
      <c r="I11" s="111">
        <v>2100</v>
      </c>
      <c r="J11" s="111">
        <v>37.3</v>
      </c>
      <c r="K11" s="111">
        <v>19.15</v>
      </c>
      <c r="L11" s="47" t="e">
        <f>K11/#REF!</f>
        <v>#REF!</v>
      </c>
      <c r="M11" s="48" t="s">
        <v>25</v>
      </c>
      <c r="N11" s="93">
        <v>173</v>
      </c>
      <c r="O11" s="111">
        <v>19.15</v>
      </c>
      <c r="P11" s="111">
        <v>19.15</v>
      </c>
    </row>
    <row r="12" ht="55.05" customHeight="1" spans="1:16">
      <c r="A12" s="86"/>
      <c r="B12" s="48"/>
      <c r="C12" s="48"/>
      <c r="D12" s="48"/>
      <c r="E12" s="48"/>
      <c r="F12" s="48"/>
      <c r="G12" s="48" t="s">
        <v>36</v>
      </c>
      <c r="H12" s="48" t="s">
        <v>38</v>
      </c>
      <c r="I12" s="111">
        <v>6868</v>
      </c>
      <c r="J12" s="111">
        <v>127.32</v>
      </c>
      <c r="K12" s="111">
        <v>58.69</v>
      </c>
      <c r="L12" s="47" t="e">
        <f>K12/#REF!</f>
        <v>#REF!</v>
      </c>
      <c r="M12" s="48" t="s">
        <v>25</v>
      </c>
      <c r="N12" s="93">
        <v>173</v>
      </c>
      <c r="O12" s="111">
        <v>58.69</v>
      </c>
      <c r="P12" s="111">
        <v>58.69</v>
      </c>
    </row>
    <row r="13" ht="56" customHeight="1" spans="1:20">
      <c r="A13" s="86"/>
      <c r="B13" s="48"/>
      <c r="C13" s="48"/>
      <c r="D13" s="48"/>
      <c r="E13" s="48"/>
      <c r="F13" s="48"/>
      <c r="G13" s="48" t="s">
        <v>39</v>
      </c>
      <c r="H13" s="48" t="s">
        <v>40</v>
      </c>
      <c r="I13" s="111">
        <v>2430</v>
      </c>
      <c r="J13" s="111">
        <v>42.44</v>
      </c>
      <c r="K13" s="111">
        <v>22.16</v>
      </c>
      <c r="L13" s="47" t="e">
        <f>K13/#REF!</f>
        <v>#REF!</v>
      </c>
      <c r="M13" s="48" t="s">
        <v>25</v>
      </c>
      <c r="N13" s="93">
        <v>173</v>
      </c>
      <c r="O13" s="111">
        <v>22.16</v>
      </c>
      <c r="P13" s="111">
        <v>22.16</v>
      </c>
      <c r="T13" s="6">
        <f>P10+P14+P17</f>
        <v>168.451922</v>
      </c>
    </row>
    <row r="14" ht="35" customHeight="1" spans="1:16">
      <c r="A14" s="48" t="s">
        <v>32</v>
      </c>
      <c r="B14" s="84" t="s">
        <v>33</v>
      </c>
      <c r="C14" s="84"/>
      <c r="D14" s="84"/>
      <c r="E14" s="84"/>
      <c r="F14" s="84"/>
      <c r="G14" s="84"/>
      <c r="H14" s="85"/>
      <c r="I14" s="110">
        <f>SUM(I11:I13)</f>
        <v>11398</v>
      </c>
      <c r="J14" s="110">
        <f>SUM(J11:J13)</f>
        <v>207.06</v>
      </c>
      <c r="K14" s="110">
        <f>SUM(K11:K13)</f>
        <v>100</v>
      </c>
      <c r="L14" s="110"/>
      <c r="M14" s="85"/>
      <c r="N14" s="85"/>
      <c r="O14" s="110">
        <f>SUM(O11:O13)</f>
        <v>100</v>
      </c>
      <c r="P14" s="110">
        <f>SUM(P11:P13)</f>
        <v>100</v>
      </c>
    </row>
    <row r="15" ht="50" customHeight="1" spans="1:16">
      <c r="A15" s="86">
        <v>3</v>
      </c>
      <c r="B15" s="48" t="s">
        <v>41</v>
      </c>
      <c r="C15" s="48" t="s">
        <v>42</v>
      </c>
      <c r="D15" s="48" t="s">
        <v>21</v>
      </c>
      <c r="E15" s="48" t="s">
        <v>43</v>
      </c>
      <c r="F15" s="48" t="s">
        <v>42</v>
      </c>
      <c r="G15" s="87" t="s">
        <v>44</v>
      </c>
      <c r="H15" s="48" t="s">
        <v>45</v>
      </c>
      <c r="I15" s="109">
        <v>960</v>
      </c>
      <c r="J15" s="109">
        <v>14.012167</v>
      </c>
      <c r="K15" s="46">
        <v>9.34144466666667</v>
      </c>
      <c r="L15" s="47" t="e">
        <f>K15/#REF!</f>
        <v>#REF!</v>
      </c>
      <c r="M15" s="48" t="s">
        <v>25</v>
      </c>
      <c r="N15" s="49">
        <v>184</v>
      </c>
      <c r="O15" s="46">
        <v>9.34144466666667</v>
      </c>
      <c r="P15" s="46">
        <v>9.341444</v>
      </c>
    </row>
    <row r="16" ht="51" customHeight="1" spans="1:16">
      <c r="A16" s="86"/>
      <c r="B16" s="48"/>
      <c r="C16" s="48"/>
      <c r="D16" s="48"/>
      <c r="E16" s="48"/>
      <c r="F16" s="48"/>
      <c r="G16" s="88"/>
      <c r="H16" s="48" t="s">
        <v>46</v>
      </c>
      <c r="I16" s="109">
        <v>4850</v>
      </c>
      <c r="J16" s="109">
        <v>57.437501</v>
      </c>
      <c r="K16" s="46">
        <v>38.2916673333333</v>
      </c>
      <c r="L16" s="47" t="e">
        <f>K16/#REF!</f>
        <v>#REF!</v>
      </c>
      <c r="M16" s="48" t="s">
        <v>25</v>
      </c>
      <c r="N16" s="49">
        <v>184</v>
      </c>
      <c r="O16" s="46">
        <v>38.2916673333333</v>
      </c>
      <c r="P16" s="46">
        <v>38.291668</v>
      </c>
    </row>
    <row r="17" ht="35" customHeight="1" spans="1:17">
      <c r="A17" s="48" t="s">
        <v>32</v>
      </c>
      <c r="B17" s="84" t="s">
        <v>41</v>
      </c>
      <c r="C17" s="84"/>
      <c r="D17" s="84"/>
      <c r="E17" s="84"/>
      <c r="F17" s="84"/>
      <c r="G17" s="84"/>
      <c r="H17" s="85"/>
      <c r="I17" s="110">
        <f>SUM(I15:I16)</f>
        <v>5810</v>
      </c>
      <c r="J17" s="110">
        <f>SUM(J15:J16)</f>
        <v>71.449668</v>
      </c>
      <c r="K17" s="110">
        <f>SUM(K15:K16)</f>
        <v>47.633112</v>
      </c>
      <c r="L17" s="110"/>
      <c r="M17" s="85"/>
      <c r="N17" s="85"/>
      <c r="O17" s="110">
        <f>SUM(O15:O16)</f>
        <v>47.633112</v>
      </c>
      <c r="P17" s="110">
        <f>SUM(P15:P16)</f>
        <v>47.633112</v>
      </c>
      <c r="Q17" s="112"/>
    </row>
    <row r="18" ht="35" customHeight="1" spans="1:16">
      <c r="A18" s="48"/>
      <c r="B18" s="89" t="s">
        <v>47</v>
      </c>
      <c r="C18" s="90"/>
      <c r="D18" s="90"/>
      <c r="E18" s="90"/>
      <c r="F18" s="90"/>
      <c r="G18" s="91"/>
      <c r="H18" s="92"/>
      <c r="I18" s="92">
        <f>I10+I14+I17</f>
        <v>21062.455874</v>
      </c>
      <c r="J18" s="92">
        <f>J10+J14+J17</f>
        <v>310.858288</v>
      </c>
      <c r="K18" s="92">
        <f>K10+K14+K17</f>
        <v>168.451924831272</v>
      </c>
      <c r="L18" s="92"/>
      <c r="M18" s="92"/>
      <c r="N18" s="92"/>
      <c r="O18" s="92">
        <f>O10+O14+O17</f>
        <v>168.451924831272</v>
      </c>
      <c r="P18" s="92">
        <f>P10+P14+P17</f>
        <v>168.451922</v>
      </c>
    </row>
    <row r="19" ht="35" customHeight="1" spans="1:16">
      <c r="A19" s="87">
        <v>1</v>
      </c>
      <c r="B19" s="48" t="s">
        <v>48</v>
      </c>
      <c r="C19" s="93" t="s">
        <v>49</v>
      </c>
      <c r="D19" s="93" t="s">
        <v>21</v>
      </c>
      <c r="E19" s="93" t="s">
        <v>50</v>
      </c>
      <c r="F19" s="93" t="s">
        <v>49</v>
      </c>
      <c r="G19" s="48" t="s">
        <v>51</v>
      </c>
      <c r="H19" s="48" t="s">
        <v>52</v>
      </c>
      <c r="I19" s="111">
        <v>1.5</v>
      </c>
      <c r="J19" s="111">
        <v>0.02295</v>
      </c>
      <c r="K19" s="111">
        <v>0.014344</v>
      </c>
      <c r="L19" s="47" t="e">
        <f>K19/#REF!</f>
        <v>#REF!</v>
      </c>
      <c r="M19" s="48" t="s">
        <v>53</v>
      </c>
      <c r="N19" s="48">
        <v>175</v>
      </c>
      <c r="O19" s="111">
        <v>0.014344</v>
      </c>
      <c r="P19" s="111">
        <v>0.014344</v>
      </c>
    </row>
    <row r="20" ht="35" customHeight="1" spans="1:16">
      <c r="A20" s="94"/>
      <c r="B20" s="48"/>
      <c r="C20" s="93"/>
      <c r="D20" s="93"/>
      <c r="E20" s="93"/>
      <c r="F20" s="93"/>
      <c r="G20" s="48"/>
      <c r="H20" s="48" t="s">
        <v>54</v>
      </c>
      <c r="I20" s="111">
        <v>1.776884</v>
      </c>
      <c r="J20" s="111">
        <v>0.022837</v>
      </c>
      <c r="K20" s="111">
        <v>0.014273</v>
      </c>
      <c r="L20" s="47" t="e">
        <f>K20/#REF!</f>
        <v>#REF!</v>
      </c>
      <c r="M20" s="48" t="s">
        <v>55</v>
      </c>
      <c r="N20" s="48">
        <v>147</v>
      </c>
      <c r="O20" s="111">
        <v>0.014273</v>
      </c>
      <c r="P20" s="111">
        <v>0.014273</v>
      </c>
    </row>
    <row r="21" ht="35" customHeight="1" spans="1:16">
      <c r="A21" s="94"/>
      <c r="B21" s="48"/>
      <c r="C21" s="93"/>
      <c r="D21" s="93"/>
      <c r="E21" s="93"/>
      <c r="F21" s="93"/>
      <c r="G21" s="48"/>
      <c r="H21" s="48" t="s">
        <v>56</v>
      </c>
      <c r="I21" s="111">
        <v>5.0955</v>
      </c>
      <c r="J21" s="111">
        <v>0.07039</v>
      </c>
      <c r="K21" s="111">
        <v>0.043993</v>
      </c>
      <c r="L21" s="47" t="e">
        <f>K21/#REF!</f>
        <v>#REF!</v>
      </c>
      <c r="M21" s="48" t="s">
        <v>57</v>
      </c>
      <c r="N21" s="48">
        <v>158</v>
      </c>
      <c r="O21" s="111">
        <v>0.043993</v>
      </c>
      <c r="P21" s="111">
        <v>0.043993</v>
      </c>
    </row>
    <row r="22" ht="35" customHeight="1" spans="1:16">
      <c r="A22" s="94"/>
      <c r="B22" s="48"/>
      <c r="C22" s="93"/>
      <c r="D22" s="93"/>
      <c r="E22" s="93"/>
      <c r="F22" s="93"/>
      <c r="G22" s="48"/>
      <c r="H22" s="48" t="s">
        <v>58</v>
      </c>
      <c r="I22" s="111">
        <v>14</v>
      </c>
      <c r="J22" s="111">
        <v>0.19095</v>
      </c>
      <c r="K22" s="111">
        <v>0.119344</v>
      </c>
      <c r="L22" s="47" t="e">
        <f>K22/#REF!</f>
        <v>#REF!</v>
      </c>
      <c r="M22" s="48" t="s">
        <v>59</v>
      </c>
      <c r="N22" s="48">
        <v>156</v>
      </c>
      <c r="O22" s="111">
        <v>0.119344</v>
      </c>
      <c r="P22" s="111">
        <v>0.119344</v>
      </c>
    </row>
    <row r="23" ht="35" customHeight="1" spans="1:16">
      <c r="A23" s="94"/>
      <c r="B23" s="48"/>
      <c r="C23" s="93"/>
      <c r="D23" s="93"/>
      <c r="E23" s="93"/>
      <c r="F23" s="93"/>
      <c r="G23" s="48"/>
      <c r="H23" s="48" t="s">
        <v>60</v>
      </c>
      <c r="I23" s="111">
        <v>4.8</v>
      </c>
      <c r="J23" s="111">
        <v>0.054977</v>
      </c>
      <c r="K23" s="111">
        <v>0.03436</v>
      </c>
      <c r="L23" s="47" t="e">
        <f>K23/#REF!</f>
        <v>#REF!</v>
      </c>
      <c r="M23" s="48" t="s">
        <v>61</v>
      </c>
      <c r="N23" s="48">
        <v>131</v>
      </c>
      <c r="O23" s="111">
        <v>0.03436</v>
      </c>
      <c r="P23" s="111">
        <v>0.03436</v>
      </c>
    </row>
    <row r="24" ht="35" customHeight="1" spans="1:16">
      <c r="A24" s="94"/>
      <c r="B24" s="48"/>
      <c r="C24" s="93"/>
      <c r="D24" s="93"/>
      <c r="E24" s="93"/>
      <c r="F24" s="93"/>
      <c r="G24" s="48"/>
      <c r="H24" s="48" t="s">
        <v>62</v>
      </c>
      <c r="I24" s="111">
        <v>4.9016</v>
      </c>
      <c r="J24" s="111">
        <v>0.053997</v>
      </c>
      <c r="K24" s="111">
        <v>0.033748</v>
      </c>
      <c r="L24" s="47" t="e">
        <f>K24/#REF!</f>
        <v>#REF!</v>
      </c>
      <c r="M24" s="48" t="s">
        <v>63</v>
      </c>
      <c r="N24" s="48">
        <v>126</v>
      </c>
      <c r="O24" s="111">
        <v>0.033748</v>
      </c>
      <c r="P24" s="111">
        <v>0.033748</v>
      </c>
    </row>
    <row r="25" ht="35" customHeight="1" spans="1:16">
      <c r="A25" s="94"/>
      <c r="B25" s="48"/>
      <c r="C25" s="93"/>
      <c r="D25" s="93"/>
      <c r="E25" s="93"/>
      <c r="F25" s="93"/>
      <c r="G25" s="48"/>
      <c r="H25" s="48" t="s">
        <v>64</v>
      </c>
      <c r="I25" s="111">
        <v>5</v>
      </c>
      <c r="J25" s="111">
        <v>0.048087</v>
      </c>
      <c r="K25" s="111">
        <v>0.030054</v>
      </c>
      <c r="L25" s="47" t="e">
        <f>K25/#REF!</f>
        <v>#REF!</v>
      </c>
      <c r="M25" s="48" t="s">
        <v>65</v>
      </c>
      <c r="N25" s="48">
        <v>110</v>
      </c>
      <c r="O25" s="111">
        <v>0.030054</v>
      </c>
      <c r="P25" s="111">
        <v>0.030054</v>
      </c>
    </row>
    <row r="26" ht="35" customHeight="1" spans="1:16">
      <c r="A26" s="94"/>
      <c r="B26" s="48"/>
      <c r="C26" s="93"/>
      <c r="D26" s="93"/>
      <c r="E26" s="93"/>
      <c r="F26" s="93"/>
      <c r="G26" s="48"/>
      <c r="H26" s="48" t="s">
        <v>66</v>
      </c>
      <c r="I26" s="111">
        <v>5.56</v>
      </c>
      <c r="J26" s="111">
        <v>0.029167</v>
      </c>
      <c r="K26" s="111">
        <v>0.018229</v>
      </c>
      <c r="L26" s="47" t="e">
        <f>K26/#REF!</f>
        <v>#REF!</v>
      </c>
      <c r="M26" s="48" t="s">
        <v>67</v>
      </c>
      <c r="N26" s="48">
        <v>60</v>
      </c>
      <c r="O26" s="111">
        <v>0.018229</v>
      </c>
      <c r="P26" s="111">
        <v>0.018229</v>
      </c>
    </row>
    <row r="27" ht="35" customHeight="1" spans="1:16">
      <c r="A27" s="94"/>
      <c r="B27" s="48"/>
      <c r="C27" s="93"/>
      <c r="D27" s="93"/>
      <c r="E27" s="93"/>
      <c r="F27" s="93"/>
      <c r="G27" s="48"/>
      <c r="H27" s="48" t="s">
        <v>68</v>
      </c>
      <c r="I27" s="111">
        <v>8.2045</v>
      </c>
      <c r="J27" s="111">
        <v>0.068864</v>
      </c>
      <c r="K27" s="111">
        <v>0.04304</v>
      </c>
      <c r="L27" s="47" t="e">
        <f>K27/#REF!</f>
        <v>#REF!</v>
      </c>
      <c r="M27" s="48" t="s">
        <v>69</v>
      </c>
      <c r="N27" s="48">
        <v>96</v>
      </c>
      <c r="O27" s="111">
        <v>0.04304</v>
      </c>
      <c r="P27" s="111">
        <v>0.04304</v>
      </c>
    </row>
    <row r="28" ht="35" customHeight="1" spans="1:16">
      <c r="A28" s="94"/>
      <c r="B28" s="48"/>
      <c r="C28" s="93"/>
      <c r="D28" s="93"/>
      <c r="E28" s="93"/>
      <c r="F28" s="93"/>
      <c r="G28" s="48"/>
      <c r="H28" s="48" t="s">
        <v>70</v>
      </c>
      <c r="I28" s="111">
        <v>3</v>
      </c>
      <c r="J28" s="111">
        <v>0.048262</v>
      </c>
      <c r="K28" s="111">
        <v>0.030163</v>
      </c>
      <c r="L28" s="47" t="e">
        <f>K28/#REF!</f>
        <v>#REF!</v>
      </c>
      <c r="M28" s="48" t="s">
        <v>71</v>
      </c>
      <c r="N28" s="48">
        <v>184</v>
      </c>
      <c r="O28" s="111">
        <v>0.030163</v>
      </c>
      <c r="P28" s="111">
        <v>0.030163</v>
      </c>
    </row>
    <row r="29" ht="35" customHeight="1" spans="1:16">
      <c r="A29" s="94"/>
      <c r="B29" s="48"/>
      <c r="C29" s="93"/>
      <c r="D29" s="93"/>
      <c r="E29" s="93"/>
      <c r="F29" s="93"/>
      <c r="G29" s="48"/>
      <c r="H29" s="48" t="s">
        <v>72</v>
      </c>
      <c r="I29" s="111">
        <v>12.965</v>
      </c>
      <c r="J29" s="111">
        <v>0.134892</v>
      </c>
      <c r="K29" s="111">
        <v>0.084307</v>
      </c>
      <c r="L29" s="47" t="e">
        <f>K29/#REF!</f>
        <v>#REF!</v>
      </c>
      <c r="M29" s="48" t="s">
        <v>73</v>
      </c>
      <c r="N29" s="48">
        <v>119</v>
      </c>
      <c r="O29" s="111">
        <v>0.084307</v>
      </c>
      <c r="P29" s="111">
        <v>0.084307</v>
      </c>
    </row>
    <row r="30" ht="35" customHeight="1" spans="1:16">
      <c r="A30" s="94"/>
      <c r="B30" s="48"/>
      <c r="C30" s="93"/>
      <c r="D30" s="93"/>
      <c r="E30" s="93"/>
      <c r="F30" s="93"/>
      <c r="G30" s="48"/>
      <c r="H30" s="48" t="s">
        <v>70</v>
      </c>
      <c r="I30" s="111">
        <v>25.5</v>
      </c>
      <c r="J30" s="111">
        <v>0.410229</v>
      </c>
      <c r="K30" s="111">
        <v>0.256393</v>
      </c>
      <c r="L30" s="47" t="e">
        <f>K30/#REF!</f>
        <v>#REF!</v>
      </c>
      <c r="M30" s="48" t="s">
        <v>71</v>
      </c>
      <c r="N30" s="48">
        <v>184</v>
      </c>
      <c r="O30" s="111">
        <v>0.256393</v>
      </c>
      <c r="P30" s="111">
        <v>0.256393</v>
      </c>
    </row>
    <row r="31" ht="35" customHeight="1" spans="1:16">
      <c r="A31" s="94"/>
      <c r="B31" s="48"/>
      <c r="C31" s="93"/>
      <c r="D31" s="93"/>
      <c r="E31" s="93"/>
      <c r="F31" s="93"/>
      <c r="G31" s="48"/>
      <c r="H31" s="48" t="s">
        <v>70</v>
      </c>
      <c r="I31" s="111">
        <v>18.9501</v>
      </c>
      <c r="J31" s="111">
        <v>0.304858</v>
      </c>
      <c r="K31" s="111">
        <v>0.190536</v>
      </c>
      <c r="L31" s="47" t="e">
        <f>K31/#REF!</f>
        <v>#REF!</v>
      </c>
      <c r="M31" s="48" t="s">
        <v>71</v>
      </c>
      <c r="N31" s="48">
        <v>184</v>
      </c>
      <c r="O31" s="111">
        <v>0.190536</v>
      </c>
      <c r="P31" s="111">
        <v>0.190536</v>
      </c>
    </row>
    <row r="32" ht="35" customHeight="1" spans="1:16">
      <c r="A32" s="94"/>
      <c r="B32" s="48"/>
      <c r="C32" s="93"/>
      <c r="D32" s="93"/>
      <c r="E32" s="93"/>
      <c r="F32" s="93"/>
      <c r="G32" s="48"/>
      <c r="H32" s="48" t="s">
        <v>70</v>
      </c>
      <c r="I32" s="111">
        <v>61.5047</v>
      </c>
      <c r="J32" s="111">
        <v>0.989452</v>
      </c>
      <c r="K32" s="111">
        <v>0.618407</v>
      </c>
      <c r="L32" s="47" t="e">
        <f>K32/#REF!</f>
        <v>#REF!</v>
      </c>
      <c r="M32" s="48" t="s">
        <v>71</v>
      </c>
      <c r="N32" s="48">
        <v>184</v>
      </c>
      <c r="O32" s="111">
        <v>0.618407</v>
      </c>
      <c r="P32" s="111">
        <v>0.618407</v>
      </c>
    </row>
    <row r="33" ht="35" customHeight="1" spans="1:16">
      <c r="A33" s="94"/>
      <c r="B33" s="48"/>
      <c r="C33" s="93"/>
      <c r="D33" s="93"/>
      <c r="E33" s="93"/>
      <c r="F33" s="93"/>
      <c r="G33" s="48"/>
      <c r="H33" s="48" t="s">
        <v>70</v>
      </c>
      <c r="I33" s="111">
        <v>13</v>
      </c>
      <c r="J33" s="111">
        <v>0.209136</v>
      </c>
      <c r="K33" s="111">
        <v>0.13071</v>
      </c>
      <c r="L33" s="47" t="e">
        <f>K33/#REF!</f>
        <v>#REF!</v>
      </c>
      <c r="M33" s="48" t="s">
        <v>71</v>
      </c>
      <c r="N33" s="48">
        <v>184</v>
      </c>
      <c r="O33" s="111">
        <v>0.13071</v>
      </c>
      <c r="P33" s="111">
        <v>0.13071</v>
      </c>
    </row>
    <row r="34" ht="35" customHeight="1" spans="1:16">
      <c r="A34" s="94"/>
      <c r="B34" s="48"/>
      <c r="C34" s="93"/>
      <c r="D34" s="93"/>
      <c r="E34" s="93"/>
      <c r="F34" s="93"/>
      <c r="G34" s="48"/>
      <c r="H34" s="48" t="s">
        <v>70</v>
      </c>
      <c r="I34" s="111">
        <v>31.2302</v>
      </c>
      <c r="J34" s="111">
        <v>0.502413</v>
      </c>
      <c r="K34" s="111">
        <v>0.314008</v>
      </c>
      <c r="L34" s="47" t="e">
        <f>K34/#REF!</f>
        <v>#REF!</v>
      </c>
      <c r="M34" s="48" t="s">
        <v>71</v>
      </c>
      <c r="N34" s="48">
        <v>184</v>
      </c>
      <c r="O34" s="111">
        <v>0.314008</v>
      </c>
      <c r="P34" s="111">
        <v>0.314008</v>
      </c>
    </row>
    <row r="35" ht="35" customHeight="1" spans="1:16">
      <c r="A35" s="94"/>
      <c r="B35" s="48"/>
      <c r="C35" s="93"/>
      <c r="D35" s="93"/>
      <c r="E35" s="93"/>
      <c r="F35" s="93"/>
      <c r="G35" s="48"/>
      <c r="H35" s="48" t="s">
        <v>70</v>
      </c>
      <c r="I35" s="111">
        <v>1.322</v>
      </c>
      <c r="J35" s="111">
        <v>0.021267</v>
      </c>
      <c r="K35" s="111">
        <v>0.013292</v>
      </c>
      <c r="L35" s="47" t="e">
        <f>K35/#REF!</f>
        <v>#REF!</v>
      </c>
      <c r="M35" s="48" t="s">
        <v>71</v>
      </c>
      <c r="N35" s="48">
        <v>184</v>
      </c>
      <c r="O35" s="111">
        <v>0.013292</v>
      </c>
      <c r="P35" s="111">
        <v>0.013292</v>
      </c>
    </row>
    <row r="36" ht="35" customHeight="1" spans="1:16">
      <c r="A36" s="94"/>
      <c r="B36" s="48"/>
      <c r="C36" s="93"/>
      <c r="D36" s="93"/>
      <c r="E36" s="93"/>
      <c r="F36" s="93"/>
      <c r="G36" s="48"/>
      <c r="H36" s="48" t="s">
        <v>70</v>
      </c>
      <c r="I36" s="111">
        <v>45</v>
      </c>
      <c r="J36" s="111">
        <v>0.723934</v>
      </c>
      <c r="K36" s="111">
        <v>0.452459</v>
      </c>
      <c r="L36" s="47" t="e">
        <f>K36/#REF!</f>
        <v>#REF!</v>
      </c>
      <c r="M36" s="48" t="s">
        <v>71</v>
      </c>
      <c r="N36" s="48">
        <v>184</v>
      </c>
      <c r="O36" s="111">
        <v>0.452459</v>
      </c>
      <c r="P36" s="111">
        <v>0.452459</v>
      </c>
    </row>
    <row r="37" ht="35" customHeight="1" spans="1:16">
      <c r="A37" s="94"/>
      <c r="B37" s="48"/>
      <c r="C37" s="93"/>
      <c r="D37" s="93"/>
      <c r="E37" s="93"/>
      <c r="F37" s="93"/>
      <c r="G37" s="48"/>
      <c r="H37" s="48" t="s">
        <v>70</v>
      </c>
      <c r="I37" s="111">
        <v>55.373086</v>
      </c>
      <c r="J37" s="111">
        <v>0.89081</v>
      </c>
      <c r="K37" s="111">
        <v>0.556756</v>
      </c>
      <c r="L37" s="47" t="e">
        <f>K37/#REF!</f>
        <v>#REF!</v>
      </c>
      <c r="M37" s="48" t="s">
        <v>71</v>
      </c>
      <c r="N37" s="48">
        <v>184</v>
      </c>
      <c r="O37" s="111">
        <v>0.556756</v>
      </c>
      <c r="P37" s="111">
        <v>0.556756</v>
      </c>
    </row>
    <row r="38" ht="35" customHeight="1" spans="1:16">
      <c r="A38" s="94"/>
      <c r="B38" s="48"/>
      <c r="C38" s="93"/>
      <c r="D38" s="93"/>
      <c r="E38" s="93"/>
      <c r="F38" s="93"/>
      <c r="G38" s="48"/>
      <c r="H38" s="48" t="s">
        <v>70</v>
      </c>
      <c r="I38" s="111">
        <v>62.4</v>
      </c>
      <c r="J38" s="111">
        <v>1.003855</v>
      </c>
      <c r="K38" s="111">
        <v>0.627409</v>
      </c>
      <c r="L38" s="47" t="e">
        <f>K38/#REF!</f>
        <v>#REF!</v>
      </c>
      <c r="M38" s="48" t="s">
        <v>71</v>
      </c>
      <c r="N38" s="48">
        <v>184</v>
      </c>
      <c r="O38" s="111">
        <v>0.627409</v>
      </c>
      <c r="P38" s="111">
        <v>0.627409</v>
      </c>
    </row>
    <row r="39" ht="35" customHeight="1" spans="1:16">
      <c r="A39" s="94"/>
      <c r="B39" s="48"/>
      <c r="C39" s="93"/>
      <c r="D39" s="93"/>
      <c r="E39" s="93"/>
      <c r="F39" s="93"/>
      <c r="G39" s="48"/>
      <c r="H39" s="48" t="s">
        <v>70</v>
      </c>
      <c r="I39" s="111">
        <v>107.6</v>
      </c>
      <c r="J39" s="111">
        <v>1.731007</v>
      </c>
      <c r="K39" s="111">
        <v>1.081879</v>
      </c>
      <c r="L39" s="47" t="e">
        <f>K39/#REF!</f>
        <v>#REF!</v>
      </c>
      <c r="M39" s="48" t="s">
        <v>71</v>
      </c>
      <c r="N39" s="48">
        <v>184</v>
      </c>
      <c r="O39" s="111">
        <v>1.081879</v>
      </c>
      <c r="P39" s="111">
        <v>1.081879</v>
      </c>
    </row>
    <row r="40" ht="35" customHeight="1" spans="1:16">
      <c r="A40" s="94"/>
      <c r="B40" s="48"/>
      <c r="C40" s="93"/>
      <c r="D40" s="93"/>
      <c r="E40" s="93"/>
      <c r="F40" s="93"/>
      <c r="G40" s="48"/>
      <c r="H40" s="48" t="s">
        <v>70</v>
      </c>
      <c r="I40" s="111">
        <v>134.208</v>
      </c>
      <c r="J40" s="111">
        <v>2.159062</v>
      </c>
      <c r="K40" s="111">
        <v>1.349413</v>
      </c>
      <c r="L40" s="47" t="e">
        <f>K40/#REF!</f>
        <v>#REF!</v>
      </c>
      <c r="M40" s="48" t="s">
        <v>71</v>
      </c>
      <c r="N40" s="48">
        <v>184</v>
      </c>
      <c r="O40" s="111">
        <v>1.349413</v>
      </c>
      <c r="P40" s="111">
        <v>1.349413</v>
      </c>
    </row>
    <row r="41" ht="35" customHeight="1" spans="1:16">
      <c r="A41" s="94"/>
      <c r="B41" s="48"/>
      <c r="C41" s="93"/>
      <c r="D41" s="93"/>
      <c r="E41" s="93"/>
      <c r="F41" s="93"/>
      <c r="G41" s="48"/>
      <c r="H41" s="48" t="s">
        <v>70</v>
      </c>
      <c r="I41" s="111">
        <v>156.4</v>
      </c>
      <c r="J41" s="111">
        <v>2.516074</v>
      </c>
      <c r="K41" s="111">
        <v>1.572546</v>
      </c>
      <c r="L41" s="47" t="e">
        <f>K41/#REF!</f>
        <v>#REF!</v>
      </c>
      <c r="M41" s="48" t="s">
        <v>71</v>
      </c>
      <c r="N41" s="48">
        <v>184</v>
      </c>
      <c r="O41" s="111">
        <v>1.572546</v>
      </c>
      <c r="P41" s="111">
        <v>1.572546</v>
      </c>
    </row>
    <row r="42" ht="35" customHeight="1" spans="1:16">
      <c r="A42" s="94"/>
      <c r="B42" s="48"/>
      <c r="C42" s="93"/>
      <c r="D42" s="93"/>
      <c r="E42" s="93"/>
      <c r="F42" s="93"/>
      <c r="G42" s="48"/>
      <c r="H42" s="48" t="s">
        <v>70</v>
      </c>
      <c r="I42" s="111">
        <v>136.1925</v>
      </c>
      <c r="J42" s="111">
        <v>2.190987</v>
      </c>
      <c r="K42" s="111">
        <v>1.369367</v>
      </c>
      <c r="L42" s="47" t="e">
        <f>K42/#REF!</f>
        <v>#REF!</v>
      </c>
      <c r="M42" s="48" t="s">
        <v>71</v>
      </c>
      <c r="N42" s="48">
        <v>184</v>
      </c>
      <c r="O42" s="111">
        <v>1.369367</v>
      </c>
      <c r="P42" s="111">
        <v>1.369367</v>
      </c>
    </row>
    <row r="43" ht="35" customHeight="1" spans="1:16">
      <c r="A43" s="88"/>
      <c r="B43" s="48"/>
      <c r="C43" s="93"/>
      <c r="D43" s="93"/>
      <c r="E43" s="93"/>
      <c r="F43" s="93"/>
      <c r="G43" s="48"/>
      <c r="H43" s="48" t="s">
        <v>70</v>
      </c>
      <c r="I43" s="111">
        <v>269.4</v>
      </c>
      <c r="J43" s="111">
        <v>4.333954</v>
      </c>
      <c r="K43" s="111">
        <v>2.708721</v>
      </c>
      <c r="L43" s="47" t="e">
        <f>K43/#REF!</f>
        <v>#REF!</v>
      </c>
      <c r="M43" s="48" t="s">
        <v>71</v>
      </c>
      <c r="N43" s="48">
        <v>184</v>
      </c>
      <c r="O43" s="111">
        <v>2.708721</v>
      </c>
      <c r="P43" s="111">
        <v>2.708721</v>
      </c>
    </row>
    <row r="44" ht="35" customHeight="1" spans="1:16">
      <c r="A44" s="48" t="s">
        <v>32</v>
      </c>
      <c r="B44" s="84" t="s">
        <v>48</v>
      </c>
      <c r="C44" s="84"/>
      <c r="D44" s="84"/>
      <c r="E44" s="84"/>
      <c r="F44" s="84"/>
      <c r="G44" s="84"/>
      <c r="H44" s="84"/>
      <c r="I44" s="110">
        <f>SUM(I19:I43)</f>
        <v>1184.88407</v>
      </c>
      <c r="J44" s="110">
        <f>SUM(J19:J43)</f>
        <v>18.732411</v>
      </c>
      <c r="K44" s="110">
        <f>SUM(K19:K43)</f>
        <v>11.707751</v>
      </c>
      <c r="L44" s="110"/>
      <c r="M44" s="84"/>
      <c r="N44" s="110"/>
      <c r="O44" s="110">
        <f>SUM(O19:O43)</f>
        <v>11.707751</v>
      </c>
      <c r="P44" s="110">
        <f>SUM(P19:P43)</f>
        <v>11.707751</v>
      </c>
    </row>
    <row r="45" ht="35" customHeight="1" spans="1:16">
      <c r="A45" s="48">
        <v>2</v>
      </c>
      <c r="B45" s="95" t="s">
        <v>74</v>
      </c>
      <c r="C45" s="95" t="s">
        <v>75</v>
      </c>
      <c r="D45" s="95" t="s">
        <v>76</v>
      </c>
      <c r="E45" s="95" t="s">
        <v>77</v>
      </c>
      <c r="F45" s="95" t="s">
        <v>75</v>
      </c>
      <c r="G45" s="87" t="s">
        <v>78</v>
      </c>
      <c r="H45" s="48" t="s">
        <v>79</v>
      </c>
      <c r="I45" s="111">
        <v>184.685395</v>
      </c>
      <c r="J45" s="46">
        <v>3.381282</v>
      </c>
      <c r="K45" s="46">
        <v>1.856946</v>
      </c>
      <c r="L45" s="47" t="e">
        <f>K45/#REF!</f>
        <v>#REF!</v>
      </c>
      <c r="M45" s="48" t="s">
        <v>25</v>
      </c>
      <c r="N45" s="48">
        <v>184</v>
      </c>
      <c r="O45" s="46">
        <v>1.856946</v>
      </c>
      <c r="P45" s="46">
        <v>1.856946</v>
      </c>
    </row>
    <row r="46" ht="35" customHeight="1" spans="1:16">
      <c r="A46" s="48"/>
      <c r="B46" s="96"/>
      <c r="C46" s="96"/>
      <c r="D46" s="96"/>
      <c r="E46" s="96"/>
      <c r="F46" s="96"/>
      <c r="G46" s="94"/>
      <c r="H46" s="48" t="s">
        <v>80</v>
      </c>
      <c r="I46" s="111">
        <v>280</v>
      </c>
      <c r="J46" s="46">
        <v>5.126334</v>
      </c>
      <c r="K46" s="46">
        <v>2.8153</v>
      </c>
      <c r="L46" s="47" t="e">
        <f>K46/#REF!</f>
        <v>#REF!</v>
      </c>
      <c r="M46" s="48" t="s">
        <v>25</v>
      </c>
      <c r="N46" s="48">
        <v>184</v>
      </c>
      <c r="O46" s="46">
        <v>2.8153</v>
      </c>
      <c r="P46" s="46">
        <v>2.8153</v>
      </c>
    </row>
    <row r="47" ht="35" customHeight="1" spans="1:16">
      <c r="A47" s="48"/>
      <c r="B47" s="96"/>
      <c r="C47" s="96"/>
      <c r="D47" s="96"/>
      <c r="E47" s="96"/>
      <c r="F47" s="96"/>
      <c r="G47" s="94"/>
      <c r="H47" s="48" t="s">
        <v>81</v>
      </c>
      <c r="I47" s="111">
        <v>280</v>
      </c>
      <c r="J47" s="46">
        <v>5.126334</v>
      </c>
      <c r="K47" s="46">
        <v>2.8153</v>
      </c>
      <c r="L47" s="47" t="e">
        <f>K47/#REF!</f>
        <v>#REF!</v>
      </c>
      <c r="M47" s="48" t="s">
        <v>25</v>
      </c>
      <c r="N47" s="48">
        <v>184</v>
      </c>
      <c r="O47" s="46">
        <v>2.8153</v>
      </c>
      <c r="P47" s="46">
        <v>2.8153</v>
      </c>
    </row>
    <row r="48" ht="35" customHeight="1" spans="1:16">
      <c r="A48" s="48"/>
      <c r="B48" s="96"/>
      <c r="C48" s="96"/>
      <c r="D48" s="96"/>
      <c r="E48" s="96"/>
      <c r="F48" s="96"/>
      <c r="G48" s="94"/>
      <c r="H48" s="48" t="s">
        <v>82</v>
      </c>
      <c r="I48" s="111">
        <v>588.2282</v>
      </c>
      <c r="J48" s="46">
        <v>10.769478</v>
      </c>
      <c r="K48" s="46">
        <v>5.914425</v>
      </c>
      <c r="L48" s="47" t="e">
        <f>K48/#REF!</f>
        <v>#REF!</v>
      </c>
      <c r="M48" s="48" t="s">
        <v>25</v>
      </c>
      <c r="N48" s="48">
        <v>184</v>
      </c>
      <c r="O48" s="46">
        <v>5.914425</v>
      </c>
      <c r="P48" s="46">
        <v>5.914425</v>
      </c>
    </row>
    <row r="49" ht="35" customHeight="1" spans="1:16">
      <c r="A49" s="48"/>
      <c r="B49" s="96"/>
      <c r="C49" s="96"/>
      <c r="D49" s="96"/>
      <c r="E49" s="96"/>
      <c r="F49" s="96"/>
      <c r="G49" s="94"/>
      <c r="H49" s="48" t="s">
        <v>83</v>
      </c>
      <c r="I49" s="111">
        <v>200</v>
      </c>
      <c r="J49" s="46">
        <v>3.661667</v>
      </c>
      <c r="K49" s="46">
        <v>2.010928</v>
      </c>
      <c r="L49" s="47" t="e">
        <f>K49/#REF!</f>
        <v>#REF!</v>
      </c>
      <c r="M49" s="48" t="s">
        <v>25</v>
      </c>
      <c r="N49" s="48">
        <v>184</v>
      </c>
      <c r="O49" s="46">
        <v>2.010928</v>
      </c>
      <c r="P49" s="46">
        <v>2.010928</v>
      </c>
    </row>
    <row r="50" ht="35" customHeight="1" spans="1:16">
      <c r="A50" s="48"/>
      <c r="B50" s="96"/>
      <c r="C50" s="96"/>
      <c r="D50" s="96"/>
      <c r="E50" s="96"/>
      <c r="F50" s="96"/>
      <c r="G50" s="94"/>
      <c r="H50" s="48" t="s">
        <v>84</v>
      </c>
      <c r="I50" s="111">
        <v>379.2568</v>
      </c>
      <c r="J50" s="46">
        <v>7.6555</v>
      </c>
      <c r="K50" s="46">
        <v>3.813292</v>
      </c>
      <c r="L50" s="47" t="e">
        <f>K50/#REF!</f>
        <v>#REF!</v>
      </c>
      <c r="M50" s="48" t="s">
        <v>25</v>
      </c>
      <c r="N50" s="48">
        <v>184</v>
      </c>
      <c r="O50" s="46">
        <v>3.813292</v>
      </c>
      <c r="P50" s="46">
        <v>3.813292</v>
      </c>
    </row>
    <row r="51" ht="35" customHeight="1" spans="1:16">
      <c r="A51" s="48"/>
      <c r="B51" s="96"/>
      <c r="C51" s="96"/>
      <c r="D51" s="96"/>
      <c r="E51" s="96"/>
      <c r="F51" s="96"/>
      <c r="G51" s="94"/>
      <c r="H51" s="48" t="s">
        <v>85</v>
      </c>
      <c r="I51" s="111">
        <v>86.072939</v>
      </c>
      <c r="J51" s="46">
        <v>1.575852</v>
      </c>
      <c r="K51" s="46">
        <v>0.865432</v>
      </c>
      <c r="L51" s="47" t="e">
        <f>K51/#REF!</f>
        <v>#REF!</v>
      </c>
      <c r="M51" s="48" t="s">
        <v>25</v>
      </c>
      <c r="N51" s="48">
        <v>184</v>
      </c>
      <c r="O51" s="46">
        <v>0.865432</v>
      </c>
      <c r="P51" s="46">
        <v>0.865432</v>
      </c>
    </row>
    <row r="52" ht="35" customHeight="1" spans="1:16">
      <c r="A52" s="48"/>
      <c r="B52" s="96"/>
      <c r="C52" s="96"/>
      <c r="D52" s="96"/>
      <c r="E52" s="96"/>
      <c r="F52" s="96"/>
      <c r="G52" s="94"/>
      <c r="H52" s="48" t="s">
        <v>86</v>
      </c>
      <c r="I52" s="111">
        <v>229.623654</v>
      </c>
      <c r="J52" s="111">
        <v>4.204026</v>
      </c>
      <c r="K52" s="46">
        <v>2.308784</v>
      </c>
      <c r="L52" s="47" t="e">
        <f>K52/#REF!</f>
        <v>#REF!</v>
      </c>
      <c r="M52" s="48" t="s">
        <v>25</v>
      </c>
      <c r="N52" s="48">
        <v>184</v>
      </c>
      <c r="O52" s="46">
        <v>2.308784</v>
      </c>
      <c r="P52" s="46">
        <v>2.308784</v>
      </c>
    </row>
    <row r="53" ht="35" customHeight="1" spans="1:16">
      <c r="A53" s="48"/>
      <c r="B53" s="96"/>
      <c r="C53" s="96"/>
      <c r="D53" s="96"/>
      <c r="E53" s="96"/>
      <c r="F53" s="96"/>
      <c r="G53" s="94"/>
      <c r="H53" s="48" t="s">
        <v>87</v>
      </c>
      <c r="I53" s="111">
        <v>22.95</v>
      </c>
      <c r="J53" s="111">
        <v>0.395792</v>
      </c>
      <c r="K53" s="46">
        <v>0.230754</v>
      </c>
      <c r="L53" s="47" t="e">
        <f>K53/#REF!</f>
        <v>#REF!</v>
      </c>
      <c r="M53" s="48" t="s">
        <v>25</v>
      </c>
      <c r="N53" s="48">
        <v>184</v>
      </c>
      <c r="O53" s="46">
        <v>0.230754</v>
      </c>
      <c r="P53" s="46">
        <v>0.230754</v>
      </c>
    </row>
    <row r="54" ht="35" customHeight="1" spans="1:16">
      <c r="A54" s="48"/>
      <c r="B54" s="96"/>
      <c r="C54" s="96"/>
      <c r="D54" s="96"/>
      <c r="E54" s="96"/>
      <c r="F54" s="96"/>
      <c r="G54" s="94"/>
      <c r="H54" s="48" t="s">
        <v>88</v>
      </c>
      <c r="I54" s="111">
        <v>75.9</v>
      </c>
      <c r="J54" s="111">
        <v>1.308959</v>
      </c>
      <c r="K54" s="46">
        <v>0.763147</v>
      </c>
      <c r="L54" s="47" t="e">
        <f>K54/#REF!</f>
        <v>#REF!</v>
      </c>
      <c r="M54" s="48" t="s">
        <v>25</v>
      </c>
      <c r="N54" s="48">
        <v>184</v>
      </c>
      <c r="O54" s="46">
        <v>0.763147</v>
      </c>
      <c r="P54" s="46">
        <v>0.763147</v>
      </c>
    </row>
    <row r="55" ht="35" customHeight="1" spans="1:16">
      <c r="A55" s="48"/>
      <c r="B55" s="96"/>
      <c r="C55" s="96"/>
      <c r="D55" s="96"/>
      <c r="E55" s="96"/>
      <c r="F55" s="96"/>
      <c r="G55" s="94"/>
      <c r="H55" s="48" t="s">
        <v>89</v>
      </c>
      <c r="I55" s="111">
        <v>4.14</v>
      </c>
      <c r="J55" s="111">
        <v>0.071398</v>
      </c>
      <c r="K55" s="46">
        <v>0.041626</v>
      </c>
      <c r="L55" s="47" t="e">
        <f>K55/#REF!</f>
        <v>#REF!</v>
      </c>
      <c r="M55" s="48" t="s">
        <v>25</v>
      </c>
      <c r="N55" s="48">
        <v>184</v>
      </c>
      <c r="O55" s="46">
        <v>0.041626</v>
      </c>
      <c r="P55" s="46">
        <v>0.041626</v>
      </c>
    </row>
    <row r="56" ht="35" customHeight="1" spans="1:16">
      <c r="A56" s="48"/>
      <c r="B56" s="96"/>
      <c r="C56" s="96"/>
      <c r="D56" s="96"/>
      <c r="E56" s="96"/>
      <c r="F56" s="96"/>
      <c r="G56" s="94"/>
      <c r="H56" s="48" t="s">
        <v>90</v>
      </c>
      <c r="I56" s="111">
        <v>45.045</v>
      </c>
      <c r="J56" s="111">
        <v>5.818322</v>
      </c>
      <c r="K56" s="46">
        <v>0.452911</v>
      </c>
      <c r="L56" s="47" t="e">
        <f>K56/#REF!</f>
        <v>#REF!</v>
      </c>
      <c r="M56" s="48" t="s">
        <v>25</v>
      </c>
      <c r="N56" s="48">
        <v>184</v>
      </c>
      <c r="O56" s="46">
        <v>0.452911</v>
      </c>
      <c r="P56" s="46">
        <v>0.452911</v>
      </c>
    </row>
    <row r="57" ht="35" customHeight="1" spans="1:16">
      <c r="A57" s="48"/>
      <c r="B57" s="96"/>
      <c r="C57" s="96"/>
      <c r="D57" s="96"/>
      <c r="E57" s="96"/>
      <c r="F57" s="96"/>
      <c r="G57" s="94"/>
      <c r="H57" s="48" t="s">
        <v>91</v>
      </c>
      <c r="I57" s="111">
        <v>37.8</v>
      </c>
      <c r="J57" s="111">
        <v>0.630158</v>
      </c>
      <c r="K57" s="46">
        <v>0.380065</v>
      </c>
      <c r="L57" s="47" t="e">
        <f>K57/#REF!</f>
        <v>#REF!</v>
      </c>
      <c r="M57" s="48" t="s">
        <v>25</v>
      </c>
      <c r="N57" s="48">
        <v>184</v>
      </c>
      <c r="O57" s="46">
        <v>0.380065</v>
      </c>
      <c r="P57" s="46">
        <v>0.380065</v>
      </c>
    </row>
    <row r="58" ht="35" customHeight="1" spans="1:16">
      <c r="A58" s="48"/>
      <c r="B58" s="96"/>
      <c r="C58" s="96"/>
      <c r="D58" s="96"/>
      <c r="E58" s="96"/>
      <c r="F58" s="96"/>
      <c r="G58" s="94"/>
      <c r="H58" s="48" t="s">
        <v>92</v>
      </c>
      <c r="I58" s="111">
        <v>431.52</v>
      </c>
      <c r="J58" s="111">
        <v>10.309391</v>
      </c>
      <c r="K58" s="46">
        <v>3.65495</v>
      </c>
      <c r="L58" s="47" t="e">
        <f>K58/#REF!</f>
        <v>#REF!</v>
      </c>
      <c r="M58" s="48" t="s">
        <v>93</v>
      </c>
      <c r="N58" s="48">
        <v>155</v>
      </c>
      <c r="O58" s="46">
        <v>3.65495</v>
      </c>
      <c r="P58" s="46">
        <v>3.65495</v>
      </c>
    </row>
    <row r="59" ht="35" customHeight="1" spans="1:16">
      <c r="A59" s="48"/>
      <c r="B59" s="96"/>
      <c r="C59" s="96"/>
      <c r="D59" s="96"/>
      <c r="E59" s="96"/>
      <c r="F59" s="96"/>
      <c r="G59" s="94"/>
      <c r="H59" s="48" t="s">
        <v>94</v>
      </c>
      <c r="I59" s="111">
        <v>13.33</v>
      </c>
      <c r="J59" s="111">
        <v>0.31214</v>
      </c>
      <c r="K59" s="46">
        <v>0.112175</v>
      </c>
      <c r="L59" s="47" t="e">
        <f>K59/#REF!</f>
        <v>#REF!</v>
      </c>
      <c r="M59" s="48" t="s">
        <v>95</v>
      </c>
      <c r="N59" s="48">
        <v>154</v>
      </c>
      <c r="O59" s="46">
        <v>0.112175</v>
      </c>
      <c r="P59" s="46">
        <v>0.112175</v>
      </c>
    </row>
    <row r="60" ht="35" customHeight="1" spans="1:16">
      <c r="A60" s="48"/>
      <c r="B60" s="96"/>
      <c r="C60" s="96"/>
      <c r="D60" s="96"/>
      <c r="E60" s="96"/>
      <c r="F60" s="96"/>
      <c r="G60" s="94"/>
      <c r="H60" s="48" t="s">
        <v>96</v>
      </c>
      <c r="I60" s="111">
        <v>30.51</v>
      </c>
      <c r="J60" s="111">
        <v>0.411239</v>
      </c>
      <c r="K60" s="46">
        <v>0.201732</v>
      </c>
      <c r="L60" s="47" t="e">
        <f>K60/#REF!</f>
        <v>#REF!</v>
      </c>
      <c r="M60" s="48" t="s">
        <v>97</v>
      </c>
      <c r="N60" s="48">
        <v>121</v>
      </c>
      <c r="O60" s="46">
        <v>0.201732</v>
      </c>
      <c r="P60" s="46">
        <v>0.201732</v>
      </c>
    </row>
    <row r="61" ht="35" customHeight="1" spans="1:16">
      <c r="A61" s="48"/>
      <c r="B61" s="96"/>
      <c r="C61" s="96"/>
      <c r="D61" s="96"/>
      <c r="E61" s="96"/>
      <c r="F61" s="96"/>
      <c r="G61" s="94"/>
      <c r="H61" s="48" t="s">
        <v>98</v>
      </c>
      <c r="I61" s="111">
        <v>25.865</v>
      </c>
      <c r="J61" s="111">
        <v>3.289262</v>
      </c>
      <c r="K61" s="46">
        <v>0.169606</v>
      </c>
      <c r="L61" s="47" t="e">
        <f>K61/#REF!</f>
        <v>#REF!</v>
      </c>
      <c r="M61" s="48" t="s">
        <v>99</v>
      </c>
      <c r="N61" s="48">
        <v>120</v>
      </c>
      <c r="O61" s="46">
        <v>0.169606</v>
      </c>
      <c r="P61" s="46">
        <v>0.169606</v>
      </c>
    </row>
    <row r="62" ht="35" customHeight="1" spans="1:16">
      <c r="A62" s="48"/>
      <c r="B62" s="96"/>
      <c r="C62" s="96"/>
      <c r="D62" s="96"/>
      <c r="E62" s="96"/>
      <c r="F62" s="96"/>
      <c r="G62" s="94"/>
      <c r="H62" s="48" t="s">
        <v>100</v>
      </c>
      <c r="I62" s="111">
        <v>17.96</v>
      </c>
      <c r="J62" s="111">
        <v>0.134974</v>
      </c>
      <c r="K62" s="46">
        <v>0.092253</v>
      </c>
      <c r="L62" s="47" t="e">
        <f>K62/#REF!</f>
        <v>#REF!</v>
      </c>
      <c r="M62" s="48" t="s">
        <v>101</v>
      </c>
      <c r="N62" s="48">
        <v>94</v>
      </c>
      <c r="O62" s="46">
        <v>0.092253</v>
      </c>
      <c r="P62" s="46">
        <v>0.092253</v>
      </c>
    </row>
    <row r="63" ht="35" customHeight="1" spans="1:16">
      <c r="A63" s="48"/>
      <c r="B63" s="96"/>
      <c r="C63" s="96"/>
      <c r="D63" s="96"/>
      <c r="E63" s="96"/>
      <c r="F63" s="96"/>
      <c r="G63" s="94"/>
      <c r="H63" s="48" t="s">
        <v>102</v>
      </c>
      <c r="I63" s="111">
        <v>159.9565</v>
      </c>
      <c r="J63" s="111">
        <v>0</v>
      </c>
      <c r="K63" s="46">
        <v>0.017481</v>
      </c>
      <c r="L63" s="47" t="e">
        <f>K63/#REF!</f>
        <v>#REF!</v>
      </c>
      <c r="M63" s="48" t="s">
        <v>103</v>
      </c>
      <c r="N63" s="48">
        <v>2</v>
      </c>
      <c r="O63" s="46">
        <v>0.017481</v>
      </c>
      <c r="P63" s="46">
        <v>0.017481</v>
      </c>
    </row>
    <row r="64" ht="35" customHeight="1" spans="1:16">
      <c r="A64" s="48"/>
      <c r="B64" s="96"/>
      <c r="C64" s="96"/>
      <c r="D64" s="96"/>
      <c r="E64" s="96"/>
      <c r="F64" s="96"/>
      <c r="G64" s="94"/>
      <c r="H64" s="48" t="s">
        <v>102</v>
      </c>
      <c r="I64" s="111">
        <v>377.27</v>
      </c>
      <c r="J64" s="111">
        <v>0</v>
      </c>
      <c r="K64" s="46">
        <v>0.041231</v>
      </c>
      <c r="L64" s="47" t="e">
        <f>K64/#REF!</f>
        <v>#REF!</v>
      </c>
      <c r="M64" s="48" t="s">
        <v>103</v>
      </c>
      <c r="N64" s="48">
        <v>2</v>
      </c>
      <c r="O64" s="46">
        <v>0.041231</v>
      </c>
      <c r="P64" s="46">
        <v>0.041231</v>
      </c>
    </row>
    <row r="65" ht="35" customHeight="1" spans="1:16">
      <c r="A65" s="48"/>
      <c r="B65" s="96"/>
      <c r="C65" s="96"/>
      <c r="D65" s="96"/>
      <c r="E65" s="96"/>
      <c r="F65" s="96"/>
      <c r="G65" s="94"/>
      <c r="H65" s="48" t="s">
        <v>104</v>
      </c>
      <c r="I65" s="111">
        <v>689.6</v>
      </c>
      <c r="J65" s="46">
        <v>12.544973</v>
      </c>
      <c r="K65" s="46">
        <v>4.898797</v>
      </c>
      <c r="L65" s="47" t="e">
        <f>K65/#REF!</f>
        <v>#REF!</v>
      </c>
      <c r="M65" s="48" t="s">
        <v>105</v>
      </c>
      <c r="N65" s="48">
        <v>130</v>
      </c>
      <c r="O65" s="46">
        <v>4.898797</v>
      </c>
      <c r="P65" s="46">
        <v>4.898797</v>
      </c>
    </row>
    <row r="66" ht="35" customHeight="1" spans="1:16">
      <c r="A66" s="48"/>
      <c r="B66" s="96"/>
      <c r="C66" s="96"/>
      <c r="D66" s="96"/>
      <c r="E66" s="96"/>
      <c r="F66" s="96"/>
      <c r="G66" s="94"/>
      <c r="H66" s="48" t="s">
        <v>106</v>
      </c>
      <c r="I66" s="111">
        <v>1247.6</v>
      </c>
      <c r="J66" s="46">
        <v>22.695923</v>
      </c>
      <c r="K66" s="46">
        <v>8.862732</v>
      </c>
      <c r="L66" s="47" t="e">
        <f>K66/#REF!</f>
        <v>#REF!</v>
      </c>
      <c r="M66" s="48" t="s">
        <v>105</v>
      </c>
      <c r="N66" s="86">
        <v>130</v>
      </c>
      <c r="O66" s="46">
        <v>8.862732</v>
      </c>
      <c r="P66" s="46">
        <v>8.862732</v>
      </c>
    </row>
    <row r="67" ht="35" customHeight="1" spans="1:16">
      <c r="A67" s="48"/>
      <c r="B67" s="96"/>
      <c r="C67" s="96"/>
      <c r="D67" s="96"/>
      <c r="E67" s="96"/>
      <c r="F67" s="96"/>
      <c r="G67" s="94"/>
      <c r="H67" s="48" t="s">
        <v>107</v>
      </c>
      <c r="I67" s="111">
        <v>291.549164</v>
      </c>
      <c r="J67" s="111">
        <v>6.856242</v>
      </c>
      <c r="K67" s="46">
        <v>2.071114</v>
      </c>
      <c r="L67" s="47" t="e">
        <f>K67/#REF!</f>
        <v>#REF!</v>
      </c>
      <c r="M67" s="48" t="s">
        <v>105</v>
      </c>
      <c r="N67" s="48">
        <v>130</v>
      </c>
      <c r="O67" s="46">
        <v>2.071114</v>
      </c>
      <c r="P67" s="46">
        <v>2.071114</v>
      </c>
    </row>
    <row r="68" ht="35" customHeight="1" spans="1:16">
      <c r="A68" s="48"/>
      <c r="B68" s="96"/>
      <c r="C68" s="96"/>
      <c r="D68" s="96"/>
      <c r="E68" s="96"/>
      <c r="F68" s="96"/>
      <c r="G68" s="94"/>
      <c r="H68" s="48" t="s">
        <v>108</v>
      </c>
      <c r="I68" s="111">
        <v>508.2</v>
      </c>
      <c r="J68" s="111">
        <v>9.441475</v>
      </c>
      <c r="K68" s="46">
        <v>3.610163</v>
      </c>
      <c r="L68" s="47" t="e">
        <f>K68/#REF!</f>
        <v>#REF!</v>
      </c>
      <c r="M68" s="48" t="s">
        <v>105</v>
      </c>
      <c r="N68" s="48">
        <v>130</v>
      </c>
      <c r="O68" s="46">
        <v>3.610163</v>
      </c>
      <c r="P68" s="46">
        <v>3.610163</v>
      </c>
    </row>
    <row r="69" ht="35" customHeight="1" spans="1:16">
      <c r="A69" s="48"/>
      <c r="B69" s="96"/>
      <c r="C69" s="96"/>
      <c r="D69" s="96"/>
      <c r="E69" s="96"/>
      <c r="F69" s="96"/>
      <c r="G69" s="94"/>
      <c r="H69" s="48" t="s">
        <v>109</v>
      </c>
      <c r="I69" s="111">
        <v>84.91</v>
      </c>
      <c r="J69" s="111">
        <v>1.726571</v>
      </c>
      <c r="K69" s="46">
        <v>0.603185</v>
      </c>
      <c r="L69" s="47" t="e">
        <f>K69/#REF!</f>
        <v>#REF!</v>
      </c>
      <c r="M69" s="48" t="s">
        <v>105</v>
      </c>
      <c r="N69" s="48">
        <v>130</v>
      </c>
      <c r="O69" s="46">
        <v>0.603185</v>
      </c>
      <c r="P69" s="46">
        <v>0.603185</v>
      </c>
    </row>
    <row r="70" ht="35" customHeight="1" spans="1:16">
      <c r="A70" s="48"/>
      <c r="B70" s="96"/>
      <c r="C70" s="96"/>
      <c r="D70" s="96"/>
      <c r="E70" s="96"/>
      <c r="F70" s="96"/>
      <c r="G70" s="94"/>
      <c r="H70" s="48" t="s">
        <v>110</v>
      </c>
      <c r="I70" s="111">
        <v>143.19</v>
      </c>
      <c r="J70" s="111">
        <v>4.525905</v>
      </c>
      <c r="K70" s="46">
        <v>1.017196</v>
      </c>
      <c r="L70" s="47" t="e">
        <f>K70/#REF!</f>
        <v>#REF!</v>
      </c>
      <c r="M70" s="48" t="s">
        <v>105</v>
      </c>
      <c r="N70" s="48">
        <v>130</v>
      </c>
      <c r="O70" s="46">
        <v>1.017196</v>
      </c>
      <c r="P70" s="46">
        <v>1.017196</v>
      </c>
    </row>
    <row r="71" ht="35" customHeight="1" spans="1:16">
      <c r="A71" s="48"/>
      <c r="B71" s="113"/>
      <c r="C71" s="113"/>
      <c r="D71" s="113"/>
      <c r="E71" s="113"/>
      <c r="F71" s="113"/>
      <c r="G71" s="88"/>
      <c r="H71" s="48" t="s">
        <v>111</v>
      </c>
      <c r="I71" s="111">
        <v>438.37</v>
      </c>
      <c r="J71" s="111">
        <v>7.974681</v>
      </c>
      <c r="K71" s="46">
        <v>3.114103</v>
      </c>
      <c r="L71" s="47" t="e">
        <f>K71/#REF!</f>
        <v>#REF!</v>
      </c>
      <c r="M71" s="93" t="s">
        <v>105</v>
      </c>
      <c r="N71" s="48">
        <v>130</v>
      </c>
      <c r="O71" s="46">
        <v>3.114103</v>
      </c>
      <c r="P71" s="46">
        <v>3.114103</v>
      </c>
    </row>
    <row r="72" ht="35" customHeight="1" spans="1:16">
      <c r="A72" s="48" t="s">
        <v>32</v>
      </c>
      <c r="B72" s="84" t="s">
        <v>74</v>
      </c>
      <c r="C72" s="84"/>
      <c r="D72" s="84"/>
      <c r="E72" s="84"/>
      <c r="F72" s="84"/>
      <c r="G72" s="84"/>
      <c r="H72" s="110"/>
      <c r="I72" s="110">
        <f>SUM(I45:I71)</f>
        <v>6873.532652</v>
      </c>
      <c r="J72" s="110">
        <f>SUM(J45:J71)</f>
        <v>129.947878</v>
      </c>
      <c r="K72" s="110">
        <f>SUM(K45:K71)</f>
        <v>52.735628</v>
      </c>
      <c r="L72" s="110"/>
      <c r="M72" s="110"/>
      <c r="N72" s="110"/>
      <c r="O72" s="110">
        <f>SUM(O45:O71)</f>
        <v>52.735628</v>
      </c>
      <c r="P72" s="110">
        <f>SUM(P45:P71)</f>
        <v>52.735628</v>
      </c>
    </row>
    <row r="73" ht="35" customHeight="1" spans="1:20">
      <c r="A73" s="114"/>
      <c r="B73" s="115" t="s">
        <v>112</v>
      </c>
      <c r="C73" s="115"/>
      <c r="D73" s="115"/>
      <c r="E73" s="115"/>
      <c r="F73" s="115"/>
      <c r="G73" s="115"/>
      <c r="H73" s="92"/>
      <c r="I73" s="92">
        <f>I72+I44</f>
        <v>8058.416722</v>
      </c>
      <c r="J73" s="92">
        <f>J72+J44</f>
        <v>148.680289</v>
      </c>
      <c r="K73" s="92">
        <f>K72+K44</f>
        <v>64.443379</v>
      </c>
      <c r="L73" s="92"/>
      <c r="M73" s="92"/>
      <c r="N73" s="92"/>
      <c r="O73" s="92">
        <f>O72+O44</f>
        <v>64.443379</v>
      </c>
      <c r="P73" s="92">
        <f>P72+P44</f>
        <v>64.443379</v>
      </c>
      <c r="T73" s="6">
        <f>P83</f>
        <v>100</v>
      </c>
    </row>
    <row r="74" s="1" customFormat="1" ht="35" customHeight="1" spans="1:16">
      <c r="A74" s="114">
        <v>1</v>
      </c>
      <c r="B74" s="87" t="s">
        <v>113</v>
      </c>
      <c r="C74" s="87" t="s">
        <v>114</v>
      </c>
      <c r="D74" s="87" t="s">
        <v>115</v>
      </c>
      <c r="E74" s="87" t="s">
        <v>116</v>
      </c>
      <c r="F74" s="87" t="s">
        <v>114</v>
      </c>
      <c r="G74" s="87" t="s">
        <v>117</v>
      </c>
      <c r="H74" s="116" t="s">
        <v>118</v>
      </c>
      <c r="I74" s="111">
        <v>1180</v>
      </c>
      <c r="J74" s="116">
        <v>27.908667</v>
      </c>
      <c r="K74" s="111">
        <v>11.767671</v>
      </c>
      <c r="L74" s="47" t="e">
        <f>K74/#REF!</f>
        <v>#REF!</v>
      </c>
      <c r="M74" s="93" t="s">
        <v>25</v>
      </c>
      <c r="N74" s="93">
        <v>182</v>
      </c>
      <c r="O74" s="111">
        <v>11.767671</v>
      </c>
      <c r="P74" s="121">
        <v>100</v>
      </c>
    </row>
    <row r="75" s="1" customFormat="1" ht="35" customHeight="1" spans="1:16">
      <c r="A75" s="114"/>
      <c r="B75" s="94"/>
      <c r="C75" s="94"/>
      <c r="D75" s="94"/>
      <c r="E75" s="94"/>
      <c r="F75" s="94"/>
      <c r="G75" s="94"/>
      <c r="H75" s="116" t="s">
        <v>119</v>
      </c>
      <c r="I75" s="111">
        <v>1000</v>
      </c>
      <c r="J75" s="116">
        <v>23.650667</v>
      </c>
      <c r="K75" s="111">
        <v>9.972602</v>
      </c>
      <c r="L75" s="47" t="e">
        <f>K75/#REF!</f>
        <v>#REF!</v>
      </c>
      <c r="M75" s="93" t="s">
        <v>25</v>
      </c>
      <c r="N75" s="93">
        <v>182</v>
      </c>
      <c r="O75" s="111">
        <v>9.972602</v>
      </c>
      <c r="P75" s="122"/>
    </row>
    <row r="76" s="1" customFormat="1" ht="35" customHeight="1" spans="1:16">
      <c r="A76" s="114"/>
      <c r="B76" s="94"/>
      <c r="C76" s="94"/>
      <c r="D76" s="94"/>
      <c r="E76" s="94"/>
      <c r="F76" s="94"/>
      <c r="G76" s="94"/>
      <c r="H76" s="116" t="s">
        <v>120</v>
      </c>
      <c r="I76" s="111">
        <v>2000</v>
      </c>
      <c r="J76" s="116">
        <v>47.303333</v>
      </c>
      <c r="K76" s="111">
        <v>19.945205</v>
      </c>
      <c r="L76" s="47" t="e">
        <f>K76/#REF!</f>
        <v>#REF!</v>
      </c>
      <c r="M76" s="93" t="s">
        <v>25</v>
      </c>
      <c r="N76" s="93">
        <v>182</v>
      </c>
      <c r="O76" s="111">
        <v>19.945205</v>
      </c>
      <c r="P76" s="122"/>
    </row>
    <row r="77" s="1" customFormat="1" ht="35" customHeight="1" spans="1:16">
      <c r="A77" s="114"/>
      <c r="B77" s="94"/>
      <c r="C77" s="94"/>
      <c r="D77" s="94"/>
      <c r="E77" s="94"/>
      <c r="F77" s="94"/>
      <c r="G77" s="94"/>
      <c r="H77" s="116" t="s">
        <v>121</v>
      </c>
      <c r="I77" s="111">
        <v>1100</v>
      </c>
      <c r="J77" s="116">
        <v>26.015333</v>
      </c>
      <c r="K77" s="111">
        <v>10.969863</v>
      </c>
      <c r="L77" s="47" t="e">
        <f>K77/#REF!</f>
        <v>#REF!</v>
      </c>
      <c r="M77" s="93" t="s">
        <v>25</v>
      </c>
      <c r="N77" s="93">
        <v>182</v>
      </c>
      <c r="O77" s="111">
        <v>10.969863</v>
      </c>
      <c r="P77" s="122"/>
    </row>
    <row r="78" s="1" customFormat="1" ht="35" customHeight="1" spans="1:16">
      <c r="A78" s="114"/>
      <c r="B78" s="94"/>
      <c r="C78" s="94"/>
      <c r="D78" s="94"/>
      <c r="E78" s="94"/>
      <c r="F78" s="94"/>
      <c r="G78" s="94"/>
      <c r="H78" s="116" t="s">
        <v>122</v>
      </c>
      <c r="I78" s="111">
        <v>1100</v>
      </c>
      <c r="J78" s="116">
        <v>26.015333</v>
      </c>
      <c r="K78" s="111">
        <v>10.969863</v>
      </c>
      <c r="L78" s="47" t="e">
        <f>K78/#REF!</f>
        <v>#REF!</v>
      </c>
      <c r="M78" s="93" t="s">
        <v>25</v>
      </c>
      <c r="N78" s="93">
        <v>182</v>
      </c>
      <c r="O78" s="111">
        <v>10.969863</v>
      </c>
      <c r="P78" s="122"/>
    </row>
    <row r="79" s="1" customFormat="1" ht="35" customHeight="1" spans="1:16">
      <c r="A79" s="114"/>
      <c r="B79" s="94"/>
      <c r="C79" s="94"/>
      <c r="D79" s="94"/>
      <c r="E79" s="94"/>
      <c r="F79" s="94"/>
      <c r="G79" s="94"/>
      <c r="H79" s="116" t="s">
        <v>123</v>
      </c>
      <c r="I79" s="111">
        <v>1100</v>
      </c>
      <c r="J79" s="116">
        <v>26.015333</v>
      </c>
      <c r="K79" s="111">
        <v>10.969863</v>
      </c>
      <c r="L79" s="47" t="e">
        <f>K79/#REF!</f>
        <v>#REF!</v>
      </c>
      <c r="M79" s="93" t="s">
        <v>25</v>
      </c>
      <c r="N79" s="93">
        <v>182</v>
      </c>
      <c r="O79" s="111">
        <v>10.969863</v>
      </c>
      <c r="P79" s="122"/>
    </row>
    <row r="80" s="1" customFormat="1" ht="35" customHeight="1" spans="1:16">
      <c r="A80" s="114"/>
      <c r="B80" s="94"/>
      <c r="C80" s="94"/>
      <c r="D80" s="94"/>
      <c r="E80" s="94"/>
      <c r="F80" s="94"/>
      <c r="G80" s="94"/>
      <c r="H80" s="116" t="s">
        <v>124</v>
      </c>
      <c r="I80" s="111">
        <v>1100</v>
      </c>
      <c r="J80" s="116">
        <v>26.015333</v>
      </c>
      <c r="K80" s="111">
        <v>10.969863</v>
      </c>
      <c r="L80" s="47" t="e">
        <f>K80/#REF!</f>
        <v>#REF!</v>
      </c>
      <c r="M80" s="93" t="s">
        <v>25</v>
      </c>
      <c r="N80" s="93">
        <v>182</v>
      </c>
      <c r="O80" s="111">
        <v>10.969863</v>
      </c>
      <c r="P80" s="122"/>
    </row>
    <row r="81" s="1" customFormat="1" ht="35" customHeight="1" spans="1:16">
      <c r="A81" s="114"/>
      <c r="B81" s="94"/>
      <c r="C81" s="94"/>
      <c r="D81" s="94"/>
      <c r="E81" s="94"/>
      <c r="F81" s="94"/>
      <c r="G81" s="94"/>
      <c r="H81" s="116" t="s">
        <v>125</v>
      </c>
      <c r="I81" s="111">
        <v>781</v>
      </c>
      <c r="J81" s="116">
        <v>18.471667</v>
      </c>
      <c r="K81" s="111">
        <v>7.788602</v>
      </c>
      <c r="L81" s="47" t="e">
        <f>K81/#REF!</f>
        <v>#REF!</v>
      </c>
      <c r="M81" s="93" t="s">
        <v>25</v>
      </c>
      <c r="N81" s="93">
        <v>182</v>
      </c>
      <c r="O81" s="111">
        <v>7.788602</v>
      </c>
      <c r="P81" s="122"/>
    </row>
    <row r="82" ht="35" customHeight="1" spans="1:16">
      <c r="A82" s="114"/>
      <c r="B82" s="88"/>
      <c r="C82" s="88"/>
      <c r="D82" s="88"/>
      <c r="E82" s="88"/>
      <c r="F82" s="88"/>
      <c r="G82" s="88"/>
      <c r="H82" s="48" t="s">
        <v>126</v>
      </c>
      <c r="I82" s="111">
        <v>2600</v>
      </c>
      <c r="J82" s="116">
        <v>34.193333</v>
      </c>
      <c r="K82" s="111">
        <v>16.526027</v>
      </c>
      <c r="L82" s="47" t="e">
        <f>K82/#REF!</f>
        <v>#REF!</v>
      </c>
      <c r="M82" s="93" t="s">
        <v>127</v>
      </c>
      <c r="N82" s="93">
        <v>116</v>
      </c>
      <c r="O82" s="46">
        <v>16.526027</v>
      </c>
      <c r="P82" s="123"/>
    </row>
    <row r="83" ht="35" customHeight="1" spans="1:16">
      <c r="A83" s="48" t="s">
        <v>32</v>
      </c>
      <c r="B83" s="84" t="s">
        <v>113</v>
      </c>
      <c r="C83" s="84"/>
      <c r="D83" s="84"/>
      <c r="E83" s="84"/>
      <c r="F83" s="84"/>
      <c r="G83" s="84"/>
      <c r="H83" s="84"/>
      <c r="I83" s="110">
        <f>SUM(I74:I82)</f>
        <v>11961</v>
      </c>
      <c r="J83" s="110">
        <f>SUM(J74:J82)</f>
        <v>255.588999</v>
      </c>
      <c r="K83" s="110">
        <f>SUM(K74:K82)</f>
        <v>109.879559</v>
      </c>
      <c r="L83" s="110"/>
      <c r="M83" s="124"/>
      <c r="N83" s="85"/>
      <c r="O83" s="110">
        <f>SUM(O74:O82)</f>
        <v>109.879559</v>
      </c>
      <c r="P83" s="110">
        <f>SUM(P74:P82)</f>
        <v>100</v>
      </c>
    </row>
    <row r="84" s="2" customFormat="1" ht="35" customHeight="1" spans="1:16">
      <c r="A84" s="77"/>
      <c r="B84" s="115" t="s">
        <v>128</v>
      </c>
      <c r="C84" s="115"/>
      <c r="D84" s="115"/>
      <c r="E84" s="115"/>
      <c r="F84" s="115"/>
      <c r="G84" s="115"/>
      <c r="H84" s="92"/>
      <c r="I84" s="92">
        <f>I83</f>
        <v>11961</v>
      </c>
      <c r="J84" s="92">
        <f>J83</f>
        <v>255.588999</v>
      </c>
      <c r="K84" s="92">
        <f>K83</f>
        <v>109.879559</v>
      </c>
      <c r="L84" s="92"/>
      <c r="M84" s="92"/>
      <c r="N84" s="92"/>
      <c r="O84" s="92">
        <f>O83</f>
        <v>109.879559</v>
      </c>
      <c r="P84" s="92">
        <v>100</v>
      </c>
    </row>
    <row r="85" ht="30" customHeight="1" spans="1:16">
      <c r="A85" s="117" t="s">
        <v>129</v>
      </c>
      <c r="B85" s="118"/>
      <c r="C85" s="118"/>
      <c r="D85" s="118"/>
      <c r="E85" s="118"/>
      <c r="F85" s="118"/>
      <c r="G85" s="118"/>
      <c r="H85" s="118"/>
      <c r="I85" s="125"/>
      <c r="J85" s="125"/>
      <c r="K85" s="125"/>
      <c r="L85" s="125"/>
      <c r="M85" s="118"/>
      <c r="N85" s="126"/>
      <c r="O85" s="125"/>
      <c r="P85" s="125"/>
    </row>
    <row r="86" spans="1:7">
      <c r="A86" s="119"/>
      <c r="B86" s="120"/>
      <c r="C86" s="120"/>
      <c r="D86" s="120"/>
      <c r="E86" s="120"/>
      <c r="F86" s="120"/>
      <c r="G86" s="120"/>
    </row>
    <row r="87" ht="26" hidden="1" customHeight="1" spans="1:7">
      <c r="A87" s="119" t="s">
        <v>130</v>
      </c>
      <c r="B87" s="120"/>
      <c r="C87" s="120"/>
      <c r="D87" s="120"/>
      <c r="E87" s="120"/>
      <c r="F87" s="120"/>
      <c r="G87" s="120"/>
    </row>
    <row r="88" hidden="1"/>
    <row r="89" hidden="1"/>
    <row r="90" hidden="1"/>
    <row r="91" hidden="1"/>
    <row r="92" hidden="1"/>
    <row r="93" hidden="1"/>
    <row r="94" hidden="1"/>
    <row r="95" hidden="1"/>
    <row r="96" hidden="1"/>
  </sheetData>
  <mergeCells count="71">
    <mergeCell ref="A1:P1"/>
    <mergeCell ref="A2:P2"/>
    <mergeCell ref="A5:G5"/>
    <mergeCell ref="B10:G10"/>
    <mergeCell ref="B14:G14"/>
    <mergeCell ref="B17:G17"/>
    <mergeCell ref="B18:G18"/>
    <mergeCell ref="B44:G44"/>
    <mergeCell ref="B72:G72"/>
    <mergeCell ref="B73:G73"/>
    <mergeCell ref="B83:G83"/>
    <mergeCell ref="B84:G84"/>
    <mergeCell ref="A85:P85"/>
    <mergeCell ref="A87:N87"/>
    <mergeCell ref="A3:A4"/>
    <mergeCell ref="A6:A9"/>
    <mergeCell ref="A11:A13"/>
    <mergeCell ref="A15:A16"/>
    <mergeCell ref="A19:A43"/>
    <mergeCell ref="A45:A71"/>
    <mergeCell ref="A74:A82"/>
    <mergeCell ref="B3:B4"/>
    <mergeCell ref="B6:B9"/>
    <mergeCell ref="B11:B13"/>
    <mergeCell ref="B15:B16"/>
    <mergeCell ref="B19:B43"/>
    <mergeCell ref="B45:B71"/>
    <mergeCell ref="B74:B82"/>
    <mergeCell ref="C3:C4"/>
    <mergeCell ref="C6:C9"/>
    <mergeCell ref="C11:C13"/>
    <mergeCell ref="C15:C16"/>
    <mergeCell ref="C19:C43"/>
    <mergeCell ref="C45:C71"/>
    <mergeCell ref="C74:C82"/>
    <mergeCell ref="D3:D4"/>
    <mergeCell ref="D6:D9"/>
    <mergeCell ref="D11:D13"/>
    <mergeCell ref="D15:D16"/>
    <mergeCell ref="D19:D43"/>
    <mergeCell ref="D45:D71"/>
    <mergeCell ref="D74:D82"/>
    <mergeCell ref="E3:E4"/>
    <mergeCell ref="E6:E9"/>
    <mergeCell ref="E11:E13"/>
    <mergeCell ref="E15:E16"/>
    <mergeCell ref="E19:E43"/>
    <mergeCell ref="E45:E71"/>
    <mergeCell ref="E74:E82"/>
    <mergeCell ref="F3:F4"/>
    <mergeCell ref="F6:F9"/>
    <mergeCell ref="F11:F13"/>
    <mergeCell ref="F15:F16"/>
    <mergeCell ref="F19:F43"/>
    <mergeCell ref="F45:F71"/>
    <mergeCell ref="F74:F82"/>
    <mergeCell ref="G3:G4"/>
    <mergeCell ref="G6:G9"/>
    <mergeCell ref="G15:G16"/>
    <mergeCell ref="G19:G43"/>
    <mergeCell ref="G45:G71"/>
    <mergeCell ref="G74:G82"/>
    <mergeCell ref="H3:H4"/>
    <mergeCell ref="I3:I4"/>
    <mergeCell ref="J3:J4"/>
    <mergeCell ref="K3:K4"/>
    <mergeCell ref="M3:M4"/>
    <mergeCell ref="N3:N4"/>
    <mergeCell ref="O3:O4"/>
    <mergeCell ref="P3:P4"/>
    <mergeCell ref="P74:P82"/>
  </mergeCells>
  <pageMargins left="0.156944444444444" right="0.118055555555556" top="0.314583333333333" bottom="0.0784722222222222" header="0.5" footer="0.5"/>
  <pageSetup paperSize="9" scale="4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BG119"/>
  <sheetViews>
    <sheetView tabSelected="1" workbookViewId="0">
      <selection activeCell="G4" sqref="G4:G5"/>
    </sheetView>
  </sheetViews>
  <sheetFormatPr defaultColWidth="8.85833333333333" defaultRowHeight="13.5"/>
  <cols>
    <col min="1" max="1" width="4.88333333333333" style="2" customWidth="1"/>
    <col min="2" max="7" width="8.85833333333333" style="2"/>
    <col min="8" max="8" width="11.2" style="3" customWidth="1"/>
    <col min="9" max="9" width="16" style="4" customWidth="1"/>
    <col min="10" max="10" width="14.1333333333333" style="4" customWidth="1"/>
    <col min="11" max="11" width="14.6" style="4" customWidth="1"/>
    <col min="12" max="12" width="11.7" style="4" hidden="1" customWidth="1"/>
    <col min="13" max="13" width="17.3333333333333" style="3" customWidth="1"/>
    <col min="14" max="14" width="13.1083333333333" style="5" customWidth="1"/>
    <col min="15" max="15" width="13.8" style="4" customWidth="1"/>
    <col min="16" max="16" width="15.2666666666667" style="4" customWidth="1"/>
    <col min="17" max="17" width="8.85833333333333" style="6"/>
    <col min="18" max="18" width="21.4" style="6" hidden="1" customWidth="1"/>
    <col min="19" max="20" width="8.85833333333333" style="6" hidden="1" customWidth="1"/>
    <col min="21" max="21" width="16.7333333333333" style="6" hidden="1" customWidth="1"/>
    <col min="22" max="22" width="23.4666666666667" style="6" hidden="1" customWidth="1"/>
    <col min="23" max="24" width="8.85833333333333" style="6" hidden="1" customWidth="1"/>
    <col min="25" max="25" width="23.025" style="6" hidden="1" customWidth="1"/>
    <col min="26" max="38" width="8.85833333333333" style="6" hidden="1" customWidth="1"/>
    <col min="39" max="47" width="8.85833333333333" style="6" customWidth="1"/>
    <col min="48" max="52" width="8.85833333333333" style="6" hidden="1" customWidth="1"/>
    <col min="53" max="53" width="11.775" style="6" hidden="1" customWidth="1"/>
    <col min="54" max="54" width="20.9166666666667" style="6" hidden="1" customWidth="1"/>
    <col min="55" max="56" width="8.85833333333333" style="6" hidden="1" customWidth="1"/>
    <col min="57" max="57" width="21.7416666666667" style="6" hidden="1" customWidth="1"/>
    <col min="58" max="58" width="8.85833333333333" style="6" hidden="1" customWidth="1"/>
    <col min="59" max="59" width="17.3083333333333" style="6" hidden="1" customWidth="1"/>
    <col min="60" max="69" width="8.85833333333333" style="6" hidden="1" customWidth="1"/>
    <col min="70" max="16384" width="8.85833333333333" style="6"/>
  </cols>
  <sheetData>
    <row r="1" spans="1:7">
      <c r="A1" s="3" t="s">
        <v>131</v>
      </c>
      <c r="B1" s="3"/>
      <c r="C1" s="3"/>
      <c r="D1" s="3"/>
      <c r="E1" s="3"/>
      <c r="F1" s="3"/>
      <c r="G1" s="3"/>
    </row>
    <row r="2" ht="32.25" spans="1:16">
      <c r="A2" s="7" t="s">
        <v>132</v>
      </c>
      <c r="B2" s="7"/>
      <c r="C2" s="7"/>
      <c r="D2" s="7"/>
      <c r="E2" s="7"/>
      <c r="F2" s="7"/>
      <c r="G2" s="7"/>
      <c r="H2" s="7"/>
      <c r="I2" s="30"/>
      <c r="J2" s="30"/>
      <c r="K2" s="30"/>
      <c r="L2" s="30"/>
      <c r="M2" s="7"/>
      <c r="N2" s="31"/>
      <c r="O2" s="30"/>
      <c r="P2" s="30"/>
    </row>
    <row r="3" spans="1:7">
      <c r="A3" s="8" t="s">
        <v>1</v>
      </c>
      <c r="B3" s="3"/>
      <c r="C3" s="3"/>
      <c r="D3" s="3"/>
      <c r="E3" s="3"/>
      <c r="F3" s="3"/>
      <c r="G3" s="3"/>
    </row>
    <row r="4" ht="32" customHeight="1" spans="1:53">
      <c r="A4" s="9" t="s">
        <v>2</v>
      </c>
      <c r="B4" s="9" t="s">
        <v>3</v>
      </c>
      <c r="C4" s="9" t="s">
        <v>4</v>
      </c>
      <c r="D4" s="9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32" t="s">
        <v>10</v>
      </c>
      <c r="J4" s="32" t="s">
        <v>11</v>
      </c>
      <c r="K4" s="32" t="s">
        <v>12</v>
      </c>
      <c r="L4" s="32"/>
      <c r="M4" s="9" t="s">
        <v>13</v>
      </c>
      <c r="N4" s="33" t="s">
        <v>14</v>
      </c>
      <c r="O4" s="32" t="s">
        <v>15</v>
      </c>
      <c r="P4" s="32" t="s">
        <v>16</v>
      </c>
      <c r="BA4" s="6" t="s">
        <v>133</v>
      </c>
    </row>
    <row r="5" ht="46.05" customHeight="1" spans="1:16">
      <c r="A5" s="10"/>
      <c r="B5" s="10"/>
      <c r="C5" s="10"/>
      <c r="D5" s="10"/>
      <c r="E5" s="10"/>
      <c r="F5" s="10"/>
      <c r="G5" s="10"/>
      <c r="H5" s="10"/>
      <c r="I5" s="34"/>
      <c r="J5" s="34"/>
      <c r="K5" s="34"/>
      <c r="L5" s="35" t="s">
        <v>17</v>
      </c>
      <c r="M5" s="10"/>
      <c r="N5" s="36"/>
      <c r="O5" s="32"/>
      <c r="P5" s="32"/>
    </row>
    <row r="6" ht="30" customHeight="1" spans="1:57">
      <c r="A6" s="11" t="s">
        <v>18</v>
      </c>
      <c r="B6" s="12"/>
      <c r="C6" s="12"/>
      <c r="D6" s="12"/>
      <c r="E6" s="12"/>
      <c r="F6" s="12"/>
      <c r="G6" s="13"/>
      <c r="H6" s="14"/>
      <c r="I6" s="37">
        <f>I40+I107+I118</f>
        <v>70793.0607123</v>
      </c>
      <c r="J6" s="37">
        <f>J40+J107+J118</f>
        <v>1793.77843593845</v>
      </c>
      <c r="K6" s="37" t="e">
        <f>K40+K107+K118</f>
        <v>#REF!</v>
      </c>
      <c r="L6" s="38"/>
      <c r="M6" s="14"/>
      <c r="N6" s="39"/>
      <c r="O6" s="37">
        <f>O40+O107+O118</f>
        <v>1076.40120316578</v>
      </c>
      <c r="P6" s="37">
        <f>P40+P107+P118</f>
        <v>1037.18120207071</v>
      </c>
      <c r="BA6" s="54">
        <f>(J6-P6)/J6</f>
        <v>0.421789680770642</v>
      </c>
      <c r="BE6" s="6">
        <v>1037.181202</v>
      </c>
    </row>
    <row r="7" ht="40.05" customHeight="1" spans="1:57">
      <c r="A7" s="15">
        <v>1</v>
      </c>
      <c r="B7" s="16" t="s">
        <v>19</v>
      </c>
      <c r="C7" s="16" t="s">
        <v>20</v>
      </c>
      <c r="D7" s="16" t="s">
        <v>21</v>
      </c>
      <c r="E7" s="16" t="s">
        <v>22</v>
      </c>
      <c r="F7" s="16" t="s">
        <v>20</v>
      </c>
      <c r="G7" s="16" t="s">
        <v>23</v>
      </c>
      <c r="H7" s="17" t="s">
        <v>134</v>
      </c>
      <c r="I7" s="40">
        <v>1985.282052</v>
      </c>
      <c r="J7" s="40">
        <v>49.780946</v>
      </c>
      <c r="K7" s="41">
        <v>35.4372846282</v>
      </c>
      <c r="L7" s="42" t="e">
        <f>K7/#REF!</f>
        <v>#REF!</v>
      </c>
      <c r="M7" s="17" t="s">
        <v>135</v>
      </c>
      <c r="N7" s="43">
        <v>365</v>
      </c>
      <c r="O7" s="41">
        <v>35.4372846282</v>
      </c>
      <c r="P7" s="41">
        <v>35.437284</v>
      </c>
      <c r="V7" s="6">
        <v>168.451924831272</v>
      </c>
      <c r="W7" s="6">
        <v>2024</v>
      </c>
      <c r="Y7" s="37">
        <v>335.178142831272</v>
      </c>
      <c r="BE7" s="6">
        <v>332.895301</v>
      </c>
    </row>
    <row r="8" ht="40.05" customHeight="1" spans="1:57">
      <c r="A8" s="18"/>
      <c r="B8" s="19"/>
      <c r="C8" s="19"/>
      <c r="D8" s="19"/>
      <c r="E8" s="19"/>
      <c r="F8" s="19"/>
      <c r="G8" s="19"/>
      <c r="H8" s="17" t="s">
        <v>136</v>
      </c>
      <c r="I8" s="40">
        <v>1112.152007</v>
      </c>
      <c r="J8" s="40">
        <v>26.626772</v>
      </c>
      <c r="K8" s="41">
        <v>18.98169246687</v>
      </c>
      <c r="L8" s="42" t="e">
        <f>K8/#REF!</f>
        <v>#REF!</v>
      </c>
      <c r="M8" s="17" t="s">
        <v>137</v>
      </c>
      <c r="N8" s="43">
        <v>349</v>
      </c>
      <c r="O8" s="41">
        <v>18.98169246687</v>
      </c>
      <c r="P8" s="41">
        <v>18.981692</v>
      </c>
      <c r="R8" s="6">
        <v>1066.36815716578</v>
      </c>
      <c r="U8" s="6">
        <v>1066.368157</v>
      </c>
      <c r="V8" s="6">
        <v>666.219151165779</v>
      </c>
      <c r="W8" s="6">
        <v>2025</v>
      </c>
      <c r="BC8" s="6">
        <v>833</v>
      </c>
      <c r="BE8" s="6">
        <f>SUM(BE6:BE7)</f>
        <v>1370.076503</v>
      </c>
    </row>
    <row r="9" ht="40.05" customHeight="1" spans="1:22">
      <c r="A9" s="18"/>
      <c r="B9" s="19"/>
      <c r="C9" s="19"/>
      <c r="D9" s="19"/>
      <c r="E9" s="19"/>
      <c r="F9" s="19"/>
      <c r="G9" s="19"/>
      <c r="H9" s="17" t="s">
        <v>138</v>
      </c>
      <c r="I9" s="40">
        <v>1929.352121</v>
      </c>
      <c r="J9" s="40">
        <v>38.675472</v>
      </c>
      <c r="K9" s="41">
        <v>27.7398547830025</v>
      </c>
      <c r="L9" s="42" t="e">
        <f>K9/#REF!</f>
        <v>#REF!</v>
      </c>
      <c r="M9" s="17" t="s">
        <v>139</v>
      </c>
      <c r="N9" s="43">
        <v>294</v>
      </c>
      <c r="O9" s="41">
        <v>27.7398547830025</v>
      </c>
      <c r="P9" s="41">
        <v>27.7398547830025</v>
      </c>
      <c r="R9" s="6">
        <v>432.163962182172</v>
      </c>
      <c r="U9" s="52">
        <v>432.163962</v>
      </c>
      <c r="V9" s="6">
        <f>SUM(V7:V8)</f>
        <v>834.671075997052</v>
      </c>
    </row>
    <row r="10" ht="40.05" customHeight="1" spans="1:21">
      <c r="A10" s="18"/>
      <c r="B10" s="19"/>
      <c r="C10" s="19"/>
      <c r="D10" s="19"/>
      <c r="E10" s="19"/>
      <c r="F10" s="19"/>
      <c r="G10" s="19"/>
      <c r="H10" s="17" t="s">
        <v>140</v>
      </c>
      <c r="I10" s="40">
        <v>4796.958993</v>
      </c>
      <c r="J10" s="40">
        <v>80.189165</v>
      </c>
      <c r="K10" s="41">
        <v>57.9439790470886</v>
      </c>
      <c r="L10" s="42" t="e">
        <f>K10/#REF!</f>
        <v>#REF!</v>
      </c>
      <c r="M10" s="17" t="s">
        <v>141</v>
      </c>
      <c r="N10" s="43">
        <v>247</v>
      </c>
      <c r="O10" s="41">
        <v>57.9439790470886</v>
      </c>
      <c r="P10" s="41">
        <v>57.9439790470886</v>
      </c>
      <c r="R10" s="6">
        <f>SUM(R8:R9)</f>
        <v>1498.53211934795</v>
      </c>
      <c r="T10" s="6">
        <v>833</v>
      </c>
      <c r="U10" s="6">
        <f>SUM(U8:U9)</f>
        <v>1498.532119</v>
      </c>
    </row>
    <row r="11" ht="40.05" customHeight="1" spans="1:18">
      <c r="A11" s="18"/>
      <c r="B11" s="19"/>
      <c r="C11" s="19"/>
      <c r="D11" s="19"/>
      <c r="E11" s="19"/>
      <c r="F11" s="19"/>
      <c r="G11" s="19"/>
      <c r="H11" s="17" t="s">
        <v>142</v>
      </c>
      <c r="I11" s="40">
        <v>1578.495843</v>
      </c>
      <c r="J11" s="40">
        <v>20.94795493845</v>
      </c>
      <c r="K11" s="41">
        <v>15.2785423663964</v>
      </c>
      <c r="L11" s="42" t="e">
        <f>K11/#REF!</f>
        <v>#REF!</v>
      </c>
      <c r="M11" s="17" t="s">
        <v>143</v>
      </c>
      <c r="N11" s="43">
        <v>206</v>
      </c>
      <c r="O11" s="41">
        <v>15.2785423663964</v>
      </c>
      <c r="P11" s="41">
        <v>15.2785423663964</v>
      </c>
      <c r="R11" s="6">
        <f>R10-T10</f>
        <v>665.532119347951</v>
      </c>
    </row>
    <row r="12" ht="40.05" customHeight="1" spans="1:16">
      <c r="A12" s="18"/>
      <c r="B12" s="19"/>
      <c r="C12" s="19"/>
      <c r="D12" s="19"/>
      <c r="E12" s="19"/>
      <c r="F12" s="19"/>
      <c r="G12" s="19"/>
      <c r="H12" s="17" t="s">
        <v>144</v>
      </c>
      <c r="I12" s="40">
        <v>1956.015682</v>
      </c>
      <c r="J12" s="40">
        <v>23.162486</v>
      </c>
      <c r="K12" s="41">
        <v>17.0025993289466</v>
      </c>
      <c r="L12" s="42" t="e">
        <f>K12/#REF!</f>
        <v>#REF!</v>
      </c>
      <c r="M12" s="17" t="s">
        <v>145</v>
      </c>
      <c r="N12" s="43">
        <v>185</v>
      </c>
      <c r="O12" s="41">
        <v>17.0025993289466</v>
      </c>
      <c r="P12" s="41">
        <v>17.0025993289466</v>
      </c>
    </row>
    <row r="13" ht="40.05" customHeight="1" spans="1:16">
      <c r="A13" s="18"/>
      <c r="B13" s="19"/>
      <c r="C13" s="19"/>
      <c r="D13" s="19"/>
      <c r="E13" s="19"/>
      <c r="F13" s="19"/>
      <c r="G13" s="19"/>
      <c r="H13" s="17" t="s">
        <v>146</v>
      </c>
      <c r="I13" s="40">
        <v>1624.054988</v>
      </c>
      <c r="J13" s="40">
        <v>13.815746</v>
      </c>
      <c r="K13" s="41">
        <v>10.377933846606</v>
      </c>
      <c r="L13" s="42" t="e">
        <f>K13/#REF!</f>
        <v>#REF!</v>
      </c>
      <c r="M13" s="17" t="s">
        <v>147</v>
      </c>
      <c r="N13" s="43">
        <v>136</v>
      </c>
      <c r="O13" s="41">
        <v>10.377933846606</v>
      </c>
      <c r="P13" s="41">
        <v>10.377933846606</v>
      </c>
    </row>
    <row r="14" ht="40.05" customHeight="1" spans="1:16">
      <c r="A14" s="18"/>
      <c r="B14" s="19"/>
      <c r="C14" s="19"/>
      <c r="D14" s="19"/>
      <c r="E14" s="19"/>
      <c r="F14" s="19"/>
      <c r="G14" s="19"/>
      <c r="H14" s="17" t="s">
        <v>148</v>
      </c>
      <c r="I14" s="40">
        <v>892.2178723</v>
      </c>
      <c r="J14" s="40">
        <v>5.828901</v>
      </c>
      <c r="K14" s="41">
        <v>4.48565590839484</v>
      </c>
      <c r="L14" s="42" t="e">
        <f>K14/#REF!</f>
        <v>#REF!</v>
      </c>
      <c r="M14" s="17" t="s">
        <v>149</v>
      </c>
      <c r="N14" s="43">
        <v>107</v>
      </c>
      <c r="O14" s="41">
        <v>4.48565590839484</v>
      </c>
      <c r="P14" s="41">
        <v>4.48565590839484</v>
      </c>
    </row>
    <row r="15" ht="40.05" customHeight="1" spans="1:16">
      <c r="A15" s="20"/>
      <c r="B15" s="21"/>
      <c r="C15" s="21"/>
      <c r="D15" s="21"/>
      <c r="E15" s="21"/>
      <c r="F15" s="21"/>
      <c r="G15" s="21"/>
      <c r="H15" s="17" t="s">
        <v>150</v>
      </c>
      <c r="I15" s="40">
        <v>2418.036826</v>
      </c>
      <c r="J15" s="40">
        <v>8.886285</v>
      </c>
      <c r="K15" s="41">
        <v>7.3849494569411</v>
      </c>
      <c r="L15" s="42" t="e">
        <f>K15/#REF!</f>
        <v>#REF!</v>
      </c>
      <c r="M15" s="17" t="s">
        <v>151</v>
      </c>
      <c r="N15" s="43">
        <v>65</v>
      </c>
      <c r="O15" s="41">
        <v>7.3849494569411</v>
      </c>
      <c r="P15" s="41">
        <v>7.3849494569411</v>
      </c>
    </row>
    <row r="16" ht="30" customHeight="1" spans="1:54">
      <c r="A16" s="17" t="s">
        <v>32</v>
      </c>
      <c r="B16" s="22" t="s">
        <v>19</v>
      </c>
      <c r="C16" s="22"/>
      <c r="D16" s="22"/>
      <c r="E16" s="22"/>
      <c r="F16" s="22"/>
      <c r="G16" s="22"/>
      <c r="H16" s="23"/>
      <c r="I16" s="44">
        <f>SUM(I7:I15)</f>
        <v>18292.5663843</v>
      </c>
      <c r="J16" s="44">
        <f>SUM(J7:J15)</f>
        <v>267.91372793845</v>
      </c>
      <c r="K16" s="44">
        <f>SUM(K7:K15)</f>
        <v>194.632491832446</v>
      </c>
      <c r="L16" s="2"/>
      <c r="M16" s="23"/>
      <c r="N16" s="23"/>
      <c r="O16" s="44">
        <f>SUM(O7:O15)</f>
        <v>194.632491832446</v>
      </c>
      <c r="P16" s="44">
        <f>SUM(P7:P15)</f>
        <v>194.632490737376</v>
      </c>
      <c r="V16" s="37">
        <v>1066.36815716578</v>
      </c>
      <c r="BB16" s="6">
        <v>1793.77843593845</v>
      </c>
    </row>
    <row r="17" ht="40.05" customHeight="1" spans="1:16">
      <c r="A17" s="24">
        <v>2</v>
      </c>
      <c r="B17" s="17" t="s">
        <v>33</v>
      </c>
      <c r="C17" s="17" t="s">
        <v>34</v>
      </c>
      <c r="D17" s="17" t="s">
        <v>21</v>
      </c>
      <c r="E17" s="17" t="s">
        <v>35</v>
      </c>
      <c r="F17" s="17" t="s">
        <v>34</v>
      </c>
      <c r="G17" s="17" t="s">
        <v>36</v>
      </c>
      <c r="H17" s="17" t="s">
        <v>37</v>
      </c>
      <c r="I17" s="45">
        <v>2100</v>
      </c>
      <c r="J17" s="45">
        <v>63.69</v>
      </c>
      <c r="K17" s="45">
        <v>36.98</v>
      </c>
      <c r="L17" s="42" t="e">
        <f>K17/#REF!</f>
        <v>#REF!</v>
      </c>
      <c r="M17" s="17" t="s">
        <v>135</v>
      </c>
      <c r="N17" s="29">
        <v>354</v>
      </c>
      <c r="O17" s="45">
        <v>36.98</v>
      </c>
      <c r="P17" s="45">
        <v>36.98</v>
      </c>
    </row>
    <row r="18" ht="40.05" customHeight="1" spans="1:16">
      <c r="A18" s="24"/>
      <c r="B18" s="17"/>
      <c r="C18" s="17"/>
      <c r="D18" s="17"/>
      <c r="E18" s="17"/>
      <c r="F18" s="17"/>
      <c r="G18" s="17" t="s">
        <v>36</v>
      </c>
      <c r="H18" s="17" t="s">
        <v>38</v>
      </c>
      <c r="I18" s="45">
        <v>6868</v>
      </c>
      <c r="J18" s="45">
        <v>209.94</v>
      </c>
      <c r="K18" s="45">
        <v>120.22</v>
      </c>
      <c r="L18" s="42" t="e">
        <f>K18/#REF!</f>
        <v>#REF!</v>
      </c>
      <c r="M18" s="17" t="s">
        <v>135</v>
      </c>
      <c r="N18" s="29">
        <v>354</v>
      </c>
      <c r="O18" s="45">
        <v>120.22</v>
      </c>
      <c r="P18" s="45">
        <v>120.22</v>
      </c>
    </row>
    <row r="19" ht="40.05" customHeight="1" spans="1:16">
      <c r="A19" s="24"/>
      <c r="B19" s="17"/>
      <c r="C19" s="17"/>
      <c r="D19" s="17"/>
      <c r="E19" s="17"/>
      <c r="F19" s="17"/>
      <c r="G19" s="17" t="s">
        <v>39</v>
      </c>
      <c r="H19" s="17" t="s">
        <v>40</v>
      </c>
      <c r="I19" s="45">
        <v>2430</v>
      </c>
      <c r="J19" s="45">
        <v>77</v>
      </c>
      <c r="K19" s="45">
        <v>42.8</v>
      </c>
      <c r="L19" s="42" t="e">
        <f>K19/#REF!</f>
        <v>#REF!</v>
      </c>
      <c r="M19" s="17" t="s">
        <v>135</v>
      </c>
      <c r="N19" s="29">
        <v>354</v>
      </c>
      <c r="O19" s="45">
        <v>42.8</v>
      </c>
      <c r="P19" s="45">
        <v>42.8</v>
      </c>
    </row>
    <row r="20" ht="30" customHeight="1" spans="1:54">
      <c r="A20" s="17" t="s">
        <v>32</v>
      </c>
      <c r="B20" s="22" t="s">
        <v>33</v>
      </c>
      <c r="C20" s="22"/>
      <c r="D20" s="22"/>
      <c r="E20" s="22"/>
      <c r="F20" s="22"/>
      <c r="G20" s="22"/>
      <c r="H20" s="23"/>
      <c r="I20" s="44">
        <f>SUM(I17:I19)</f>
        <v>11398</v>
      </c>
      <c r="J20" s="44">
        <f>SUM(J17:J19)</f>
        <v>350.63</v>
      </c>
      <c r="K20" s="44">
        <f>SUM(K17:K19)</f>
        <v>200</v>
      </c>
      <c r="L20" s="44"/>
      <c r="M20" s="23"/>
      <c r="N20" s="23"/>
      <c r="O20" s="44">
        <f>SUM(O17:O19)</f>
        <v>200</v>
      </c>
      <c r="P20" s="44">
        <f>SUM(P17:P19)</f>
        <v>200</v>
      </c>
      <c r="V20" s="6">
        <v>403.980180182172</v>
      </c>
      <c r="BB20" s="6">
        <v>1037.18120316578</v>
      </c>
    </row>
    <row r="21" ht="40.05" customHeight="1" spans="1:54">
      <c r="A21" s="24">
        <v>3</v>
      </c>
      <c r="B21" s="17" t="s">
        <v>41</v>
      </c>
      <c r="C21" s="17" t="s">
        <v>42</v>
      </c>
      <c r="D21" s="17" t="s">
        <v>21</v>
      </c>
      <c r="E21" s="17" t="s">
        <v>43</v>
      </c>
      <c r="F21" s="17" t="s">
        <v>42</v>
      </c>
      <c r="G21" s="16" t="s">
        <v>44</v>
      </c>
      <c r="H21" s="17" t="s">
        <v>45</v>
      </c>
      <c r="I21" s="40">
        <v>920</v>
      </c>
      <c r="J21" s="40">
        <v>24.966889</v>
      </c>
      <c r="K21" s="41">
        <v>16.6445926666667</v>
      </c>
      <c r="L21" s="42" t="e">
        <f>K21/#REF!</f>
        <v>#REF!</v>
      </c>
      <c r="M21" s="17" t="s">
        <v>135</v>
      </c>
      <c r="N21" s="43">
        <v>365</v>
      </c>
      <c r="O21" s="41">
        <v>16.6445926666667</v>
      </c>
      <c r="P21" s="41">
        <v>16.6445926666667</v>
      </c>
      <c r="BB21" s="6">
        <v>332.8953</v>
      </c>
    </row>
    <row r="22" ht="40.05" customHeight="1" spans="1:54">
      <c r="A22" s="24"/>
      <c r="B22" s="17"/>
      <c r="C22" s="17"/>
      <c r="D22" s="17"/>
      <c r="E22" s="17"/>
      <c r="F22" s="17"/>
      <c r="G22" s="21"/>
      <c r="H22" s="17" t="s">
        <v>46</v>
      </c>
      <c r="I22" s="40">
        <v>1700</v>
      </c>
      <c r="J22" s="40">
        <v>12.945973</v>
      </c>
      <c r="K22" s="41">
        <v>8.63064866666667</v>
      </c>
      <c r="L22" s="42" t="e">
        <f>K22/#REF!</f>
        <v>#REF!</v>
      </c>
      <c r="M22" s="17" t="s">
        <v>152</v>
      </c>
      <c r="N22" s="43">
        <v>92</v>
      </c>
      <c r="O22" s="41">
        <v>8.63064866666667</v>
      </c>
      <c r="P22" s="41">
        <v>8.63064866666667</v>
      </c>
      <c r="BB22" s="6">
        <f>SUM(BB20:BB21)</f>
        <v>1370.07650316578</v>
      </c>
    </row>
    <row r="23" ht="67.05" customHeight="1" spans="1:54">
      <c r="A23" s="24"/>
      <c r="B23" s="17"/>
      <c r="C23" s="17"/>
      <c r="D23" s="17"/>
      <c r="E23" s="17"/>
      <c r="F23" s="17"/>
      <c r="G23" s="17" t="s">
        <v>153</v>
      </c>
      <c r="H23" s="17" t="s">
        <v>154</v>
      </c>
      <c r="I23" s="40">
        <v>3300</v>
      </c>
      <c r="J23" s="40">
        <v>18.204027</v>
      </c>
      <c r="K23" s="41">
        <v>12.136018</v>
      </c>
      <c r="L23" s="42" t="e">
        <f>K23/#REF!</f>
        <v>#REF!</v>
      </c>
      <c r="M23" s="17" t="s">
        <v>155</v>
      </c>
      <c r="N23" s="43">
        <v>289</v>
      </c>
      <c r="O23" s="41">
        <v>12.136018</v>
      </c>
      <c r="P23" s="41">
        <v>12.136018</v>
      </c>
      <c r="BB23" s="6">
        <f>BB22-BC8</f>
        <v>537.076503165779</v>
      </c>
    </row>
    <row r="24" ht="30" customHeight="1" spans="1:54">
      <c r="A24" s="17" t="s">
        <v>32</v>
      </c>
      <c r="B24" s="22" t="s">
        <v>41</v>
      </c>
      <c r="C24" s="22"/>
      <c r="D24" s="22"/>
      <c r="E24" s="22"/>
      <c r="F24" s="22"/>
      <c r="G24" s="22"/>
      <c r="H24" s="23"/>
      <c r="I24" s="44">
        <f>SUM(I21:I23)</f>
        <v>5920</v>
      </c>
      <c r="J24" s="44">
        <f>SUM(J21:J23)</f>
        <v>56.116889</v>
      </c>
      <c r="K24" s="44">
        <f>SUM(K21:K23)</f>
        <v>37.4112593333334</v>
      </c>
      <c r="L24" s="44"/>
      <c r="M24" s="23"/>
      <c r="N24" s="23"/>
      <c r="O24" s="44">
        <f>SUM(O21:O23)</f>
        <v>37.4112593333334</v>
      </c>
      <c r="P24" s="44">
        <f>SUM(P21:P23)</f>
        <v>37.4112593333334</v>
      </c>
      <c r="V24" s="6">
        <f>V16+V20</f>
        <v>1470.34833734795</v>
      </c>
      <c r="BB24" s="6">
        <f>BB16-BB20</f>
        <v>756.597232772671</v>
      </c>
    </row>
    <row r="25" ht="40.05" customHeight="1" spans="1:54">
      <c r="A25" s="15">
        <v>4</v>
      </c>
      <c r="B25" s="16" t="s">
        <v>156</v>
      </c>
      <c r="C25" s="16" t="s">
        <v>157</v>
      </c>
      <c r="D25" s="16" t="s">
        <v>21</v>
      </c>
      <c r="E25" s="16" t="s">
        <v>158</v>
      </c>
      <c r="F25" s="16" t="s">
        <v>157</v>
      </c>
      <c r="G25" s="16" t="s">
        <v>159</v>
      </c>
      <c r="H25" s="17" t="s">
        <v>160</v>
      </c>
      <c r="I25" s="40">
        <v>2600</v>
      </c>
      <c r="J25" s="40">
        <v>71.65</v>
      </c>
      <c r="K25" s="41" t="e">
        <f>#REF!*2%</f>
        <v>#REF!</v>
      </c>
      <c r="L25" s="42" t="e">
        <f>K25/#REF!</f>
        <v>#REF!</v>
      </c>
      <c r="M25" s="17" t="s">
        <v>135</v>
      </c>
      <c r="N25" s="43">
        <v>365</v>
      </c>
      <c r="O25" s="41">
        <v>52</v>
      </c>
      <c r="P25" s="41">
        <v>52</v>
      </c>
      <c r="BB25" s="127" t="s">
        <v>161</v>
      </c>
    </row>
    <row r="26" ht="40.05" customHeight="1" spans="1:22">
      <c r="A26" s="18"/>
      <c r="B26" s="19"/>
      <c r="C26" s="19"/>
      <c r="D26" s="19"/>
      <c r="E26" s="19"/>
      <c r="F26" s="19"/>
      <c r="G26" s="19"/>
      <c r="H26" s="17" t="s">
        <v>162</v>
      </c>
      <c r="I26" s="41">
        <v>54.27</v>
      </c>
      <c r="J26" s="46">
        <v>1.52</v>
      </c>
      <c r="K26" s="46" t="e">
        <f>#REF!*2%</f>
        <v>#REF!</v>
      </c>
      <c r="L26" s="47" t="e">
        <f>K26/#REF!</f>
        <v>#REF!</v>
      </c>
      <c r="M26" s="48" t="s">
        <v>135</v>
      </c>
      <c r="N26" s="49">
        <v>365</v>
      </c>
      <c r="O26" s="46">
        <v>1.0854</v>
      </c>
      <c r="P26" s="46">
        <v>1.0854</v>
      </c>
      <c r="V26" s="53" t="s">
        <v>163</v>
      </c>
    </row>
    <row r="27" ht="40.05" customHeight="1" spans="1:16">
      <c r="A27" s="18"/>
      <c r="B27" s="19"/>
      <c r="C27" s="19"/>
      <c r="D27" s="19"/>
      <c r="E27" s="19"/>
      <c r="F27" s="19"/>
      <c r="G27" s="19"/>
      <c r="H27" s="17" t="s">
        <v>164</v>
      </c>
      <c r="I27" s="41">
        <v>1000</v>
      </c>
      <c r="J27" s="41">
        <v>31.12</v>
      </c>
      <c r="K27" s="41">
        <v>20</v>
      </c>
      <c r="L27" s="42" t="e">
        <f>K27/#REF!</f>
        <v>#REF!</v>
      </c>
      <c r="M27" s="17" t="s">
        <v>135</v>
      </c>
      <c r="N27" s="43">
        <v>365</v>
      </c>
      <c r="O27" s="41">
        <v>20</v>
      </c>
      <c r="P27" s="41">
        <v>20</v>
      </c>
    </row>
    <row r="28" ht="40.05" customHeight="1" spans="1:16">
      <c r="A28" s="18"/>
      <c r="B28" s="19"/>
      <c r="C28" s="19"/>
      <c r="D28" s="19"/>
      <c r="E28" s="19"/>
      <c r="F28" s="19"/>
      <c r="G28" s="19"/>
      <c r="H28" s="17" t="s">
        <v>165</v>
      </c>
      <c r="I28" s="41">
        <v>1800</v>
      </c>
      <c r="J28" s="41">
        <v>51.23</v>
      </c>
      <c r="K28" s="41">
        <v>36</v>
      </c>
      <c r="L28" s="42" t="e">
        <f>K28/#REF!</f>
        <v>#REF!</v>
      </c>
      <c r="M28" s="17" t="s">
        <v>135</v>
      </c>
      <c r="N28" s="43">
        <v>365</v>
      </c>
      <c r="O28" s="41">
        <v>36</v>
      </c>
      <c r="P28" s="41">
        <v>36</v>
      </c>
    </row>
    <row r="29" ht="40.05" customHeight="1" spans="1:16">
      <c r="A29" s="18"/>
      <c r="B29" s="19"/>
      <c r="C29" s="19"/>
      <c r="D29" s="19"/>
      <c r="E29" s="19"/>
      <c r="F29" s="19"/>
      <c r="G29" s="19"/>
      <c r="H29" s="17" t="s">
        <v>166</v>
      </c>
      <c r="I29" s="41">
        <v>1000</v>
      </c>
      <c r="J29" s="41">
        <v>27.24</v>
      </c>
      <c r="K29" s="41">
        <v>20</v>
      </c>
      <c r="L29" s="42" t="e">
        <f>K29/#REF!</f>
        <v>#REF!</v>
      </c>
      <c r="M29" s="17" t="s">
        <v>135</v>
      </c>
      <c r="N29" s="43">
        <v>365</v>
      </c>
      <c r="O29" s="41">
        <v>20</v>
      </c>
      <c r="P29" s="41">
        <v>20</v>
      </c>
    </row>
    <row r="30" ht="40.05" customHeight="1" spans="1:54">
      <c r="A30" s="18"/>
      <c r="B30" s="19"/>
      <c r="C30" s="19"/>
      <c r="D30" s="19"/>
      <c r="E30" s="19"/>
      <c r="F30" s="19"/>
      <c r="G30" s="19"/>
      <c r="H30" s="17" t="s">
        <v>167</v>
      </c>
      <c r="I30" s="41">
        <v>350</v>
      </c>
      <c r="J30" s="41">
        <v>9.56</v>
      </c>
      <c r="K30" s="41">
        <v>7</v>
      </c>
      <c r="L30" s="42" t="e">
        <f>K30/#REF!</f>
        <v>#REF!</v>
      </c>
      <c r="M30" s="17" t="s">
        <v>135</v>
      </c>
      <c r="N30" s="43">
        <v>365</v>
      </c>
      <c r="O30" s="41">
        <v>7</v>
      </c>
      <c r="P30" s="41">
        <v>7</v>
      </c>
      <c r="BB30" s="6">
        <f>J6-P6</f>
        <v>756.597233867741</v>
      </c>
    </row>
    <row r="31" ht="40.05" customHeight="1" spans="1:16">
      <c r="A31" s="18"/>
      <c r="B31" s="19"/>
      <c r="C31" s="19"/>
      <c r="D31" s="19"/>
      <c r="E31" s="19"/>
      <c r="F31" s="19"/>
      <c r="G31" s="19"/>
      <c r="H31" s="17" t="s">
        <v>168</v>
      </c>
      <c r="I31" s="41">
        <v>1000</v>
      </c>
      <c r="J31" s="41">
        <v>28.53</v>
      </c>
      <c r="K31" s="41">
        <v>20</v>
      </c>
      <c r="L31" s="42" t="e">
        <f>K31/#REF!</f>
        <v>#REF!</v>
      </c>
      <c r="M31" s="17" t="s">
        <v>135</v>
      </c>
      <c r="N31" s="43">
        <v>365</v>
      </c>
      <c r="O31" s="41">
        <v>20</v>
      </c>
      <c r="P31" s="41">
        <v>20</v>
      </c>
    </row>
    <row r="32" ht="40.05" customHeight="1" spans="1:16">
      <c r="A32" s="18"/>
      <c r="B32" s="19"/>
      <c r="C32" s="19"/>
      <c r="D32" s="19"/>
      <c r="E32" s="19"/>
      <c r="F32" s="19"/>
      <c r="G32" s="19"/>
      <c r="H32" s="17" t="s">
        <v>169</v>
      </c>
      <c r="I32" s="41">
        <v>20</v>
      </c>
      <c r="J32" s="41">
        <v>0.56</v>
      </c>
      <c r="K32" s="41">
        <v>0.4</v>
      </c>
      <c r="L32" s="42" t="e">
        <f>K32/#REF!</f>
        <v>#REF!</v>
      </c>
      <c r="M32" s="17" t="s">
        <v>135</v>
      </c>
      <c r="N32" s="43">
        <v>365</v>
      </c>
      <c r="O32" s="41">
        <v>0.4</v>
      </c>
      <c r="P32" s="41">
        <v>0.4</v>
      </c>
    </row>
    <row r="33" ht="40.05" customHeight="1" spans="1:16">
      <c r="A33" s="18"/>
      <c r="B33" s="19"/>
      <c r="C33" s="19"/>
      <c r="D33" s="19"/>
      <c r="E33" s="19"/>
      <c r="F33" s="19"/>
      <c r="G33" s="19"/>
      <c r="H33" s="17" t="s">
        <v>170</v>
      </c>
      <c r="I33" s="41">
        <v>1000</v>
      </c>
      <c r="J33" s="41">
        <v>26.55</v>
      </c>
      <c r="K33" s="41">
        <v>20</v>
      </c>
      <c r="L33" s="42" t="e">
        <f>K33/#REF!</f>
        <v>#REF!</v>
      </c>
      <c r="M33" s="17" t="s">
        <v>135</v>
      </c>
      <c r="N33" s="43">
        <v>365</v>
      </c>
      <c r="O33" s="41">
        <v>20</v>
      </c>
      <c r="P33" s="41">
        <v>20</v>
      </c>
    </row>
    <row r="34" ht="40.05" customHeight="1" spans="1:16">
      <c r="A34" s="18"/>
      <c r="B34" s="19"/>
      <c r="C34" s="19"/>
      <c r="D34" s="19"/>
      <c r="E34" s="19"/>
      <c r="F34" s="19"/>
      <c r="G34" s="19"/>
      <c r="H34" s="17" t="s">
        <v>171</v>
      </c>
      <c r="I34" s="41">
        <v>138</v>
      </c>
      <c r="J34" s="41">
        <v>3.02</v>
      </c>
      <c r="K34" s="41">
        <v>2.29</v>
      </c>
      <c r="L34" s="42" t="e">
        <f>K34/#REF!</f>
        <v>#REF!</v>
      </c>
      <c r="M34" s="17" t="s">
        <v>135</v>
      </c>
      <c r="N34" s="43">
        <v>365</v>
      </c>
      <c r="O34" s="41">
        <v>2.29</v>
      </c>
      <c r="P34" s="41">
        <v>2.29</v>
      </c>
    </row>
    <row r="35" ht="40.05" customHeight="1" spans="1:16">
      <c r="A35" s="18"/>
      <c r="B35" s="19"/>
      <c r="C35" s="19"/>
      <c r="D35" s="19"/>
      <c r="E35" s="19"/>
      <c r="F35" s="19"/>
      <c r="G35" s="19"/>
      <c r="H35" s="17" t="s">
        <v>172</v>
      </c>
      <c r="I35" s="41">
        <v>880</v>
      </c>
      <c r="J35" s="41">
        <v>16.9</v>
      </c>
      <c r="K35" s="41">
        <v>12.83</v>
      </c>
      <c r="L35" s="42" t="e">
        <f>K35/#REF!</f>
        <v>#REF!</v>
      </c>
      <c r="M35" s="17" t="s">
        <v>135</v>
      </c>
      <c r="N35" s="43">
        <v>365</v>
      </c>
      <c r="O35" s="41">
        <v>12.83</v>
      </c>
      <c r="P35" s="41">
        <v>12.83</v>
      </c>
    </row>
    <row r="36" ht="40.05" customHeight="1" spans="1:16">
      <c r="A36" s="20"/>
      <c r="B36" s="21"/>
      <c r="C36" s="21"/>
      <c r="D36" s="21"/>
      <c r="E36" s="21"/>
      <c r="F36" s="21"/>
      <c r="G36" s="21"/>
      <c r="H36" s="17" t="s">
        <v>173</v>
      </c>
      <c r="I36" s="41">
        <v>1157</v>
      </c>
      <c r="J36" s="41">
        <v>2.29</v>
      </c>
      <c r="K36" s="41">
        <v>2.22</v>
      </c>
      <c r="L36" s="42" t="e">
        <f>K36/#REF!</f>
        <v>#REF!</v>
      </c>
      <c r="M36" s="17" t="s">
        <v>135</v>
      </c>
      <c r="N36" s="43">
        <v>365</v>
      </c>
      <c r="O36" s="41">
        <v>2.22</v>
      </c>
      <c r="P36" s="41">
        <v>2.22</v>
      </c>
    </row>
    <row r="37" s="1" customFormat="1" ht="30" customHeight="1" spans="1:54">
      <c r="A37" s="17" t="s">
        <v>32</v>
      </c>
      <c r="B37" s="22" t="s">
        <v>156</v>
      </c>
      <c r="C37" s="22"/>
      <c r="D37" s="22"/>
      <c r="E37" s="22"/>
      <c r="F37" s="22"/>
      <c r="G37" s="22"/>
      <c r="H37" s="23"/>
      <c r="I37" s="44">
        <f>SUM(I25:I36)</f>
        <v>10999.27</v>
      </c>
      <c r="J37" s="44">
        <f>SUM(J25:J36)</f>
        <v>270.17</v>
      </c>
      <c r="K37" s="44" t="e">
        <f>SUM(K25:K36)</f>
        <v>#REF!</v>
      </c>
      <c r="L37" s="44"/>
      <c r="M37" s="23"/>
      <c r="N37" s="23"/>
      <c r="O37" s="44">
        <f>SUM(O25:O36)</f>
        <v>193.8254</v>
      </c>
      <c r="P37" s="44">
        <f>SUM(P25:P36)</f>
        <v>193.8254</v>
      </c>
      <c r="V37" s="1">
        <v>833</v>
      </c>
      <c r="BB37" s="1">
        <f>BB24/BB16</f>
        <v>0.42178968016016</v>
      </c>
    </row>
    <row r="38" s="1" customFormat="1" ht="156" customHeight="1" spans="1:16">
      <c r="A38" s="24">
        <v>5</v>
      </c>
      <c r="B38" s="17" t="s">
        <v>174</v>
      </c>
      <c r="C38" s="17" t="s">
        <v>175</v>
      </c>
      <c r="D38" s="17" t="s">
        <v>21</v>
      </c>
      <c r="E38" s="17" t="s">
        <v>176</v>
      </c>
      <c r="F38" s="17" t="s">
        <v>175</v>
      </c>
      <c r="G38" s="17" t="s">
        <v>177</v>
      </c>
      <c r="H38" s="17" t="s">
        <v>178</v>
      </c>
      <c r="I38" s="45">
        <v>2700</v>
      </c>
      <c r="J38" s="45">
        <v>83.72625</v>
      </c>
      <c r="K38" s="45">
        <v>40.35</v>
      </c>
      <c r="L38" s="42" t="e">
        <f>K38/#REF!</f>
        <v>#REF!</v>
      </c>
      <c r="M38" s="17" t="s">
        <v>179</v>
      </c>
      <c r="N38" s="29">
        <v>269</v>
      </c>
      <c r="O38" s="45">
        <v>40.35</v>
      </c>
      <c r="P38" s="45">
        <v>40.35</v>
      </c>
    </row>
    <row r="39" s="1" customFormat="1" ht="30" customHeight="1" spans="1:22">
      <c r="A39" s="17" t="s">
        <v>32</v>
      </c>
      <c r="B39" s="22" t="s">
        <v>174</v>
      </c>
      <c r="C39" s="22"/>
      <c r="D39" s="22"/>
      <c r="E39" s="22"/>
      <c r="F39" s="22"/>
      <c r="G39" s="22"/>
      <c r="H39" s="23"/>
      <c r="I39" s="44">
        <f>SUM(I38:I38)</f>
        <v>2700</v>
      </c>
      <c r="J39" s="44">
        <f>SUM(J38:J38)</f>
        <v>83.72625</v>
      </c>
      <c r="K39" s="44">
        <f>SUM(K38:K38)</f>
        <v>40.35</v>
      </c>
      <c r="L39" s="44"/>
      <c r="M39" s="23"/>
      <c r="N39" s="23"/>
      <c r="O39" s="44">
        <f>SUM(O38:O38)</f>
        <v>40.35</v>
      </c>
      <c r="P39" s="44">
        <f>SUM(P38:P38)</f>
        <v>40.35</v>
      </c>
      <c r="V39" s="1">
        <f>V24-V37</f>
        <v>637.348337347952</v>
      </c>
    </row>
    <row r="40" s="1" customFormat="1" ht="30" customHeight="1" spans="1:16">
      <c r="A40" s="17"/>
      <c r="B40" s="25" t="s">
        <v>47</v>
      </c>
      <c r="C40" s="26"/>
      <c r="D40" s="26"/>
      <c r="E40" s="26"/>
      <c r="F40" s="26"/>
      <c r="G40" s="27"/>
      <c r="H40" s="28"/>
      <c r="I40" s="50">
        <f t="shared" ref="I40:K40" si="0">I16+I20+I24+I37+I39</f>
        <v>49309.8363843</v>
      </c>
      <c r="J40" s="50">
        <f t="shared" si="0"/>
        <v>1028.55686693845</v>
      </c>
      <c r="K40" s="50" t="e">
        <f t="shared" si="0"/>
        <v>#REF!</v>
      </c>
      <c r="L40" s="50"/>
      <c r="M40" s="50"/>
      <c r="N40" s="50"/>
      <c r="O40" s="50">
        <f>O16+O20+O24+O37+O39</f>
        <v>666.219151165779</v>
      </c>
      <c r="P40" s="50">
        <f>P16+P20+P24+P37+P39</f>
        <v>666.219150070709</v>
      </c>
    </row>
    <row r="41" ht="40.05" customHeight="1" spans="1:16">
      <c r="A41" s="19">
        <v>1</v>
      </c>
      <c r="B41" s="17" t="s">
        <v>48</v>
      </c>
      <c r="C41" s="29" t="s">
        <v>49</v>
      </c>
      <c r="D41" s="29" t="s">
        <v>21</v>
      </c>
      <c r="E41" s="29" t="s">
        <v>50</v>
      </c>
      <c r="F41" s="29" t="s">
        <v>49</v>
      </c>
      <c r="G41" s="17" t="s">
        <v>51</v>
      </c>
      <c r="H41" s="17" t="s">
        <v>52</v>
      </c>
      <c r="I41" s="45">
        <v>1.5</v>
      </c>
      <c r="J41" s="41">
        <v>0.048</v>
      </c>
      <c r="K41" s="45">
        <v>0.03</v>
      </c>
      <c r="L41" s="42" t="e">
        <f>K41/#REF!</f>
        <v>#REF!</v>
      </c>
      <c r="M41" s="17" t="s">
        <v>135</v>
      </c>
      <c r="N41" s="51">
        <v>365</v>
      </c>
      <c r="O41" s="45">
        <v>0.03</v>
      </c>
      <c r="P41" s="45">
        <v>0.03</v>
      </c>
    </row>
    <row r="42" ht="40.05" customHeight="1" spans="1:16">
      <c r="A42" s="19"/>
      <c r="B42" s="17"/>
      <c r="C42" s="29"/>
      <c r="D42" s="29"/>
      <c r="E42" s="29"/>
      <c r="F42" s="29"/>
      <c r="G42" s="17"/>
      <c r="H42" s="17" t="s">
        <v>54</v>
      </c>
      <c r="I42" s="45">
        <v>1.776884</v>
      </c>
      <c r="J42" s="41">
        <v>0.05686</v>
      </c>
      <c r="K42" s="45">
        <v>0.035537</v>
      </c>
      <c r="L42" s="42" t="e">
        <f>K42/#REF!</f>
        <v>#REF!</v>
      </c>
      <c r="M42" s="17" t="s">
        <v>135</v>
      </c>
      <c r="N42" s="51">
        <v>365</v>
      </c>
      <c r="O42" s="45">
        <v>0.035537</v>
      </c>
      <c r="P42" s="45">
        <v>0.035537</v>
      </c>
    </row>
    <row r="43" ht="40.05" customHeight="1" spans="1:16">
      <c r="A43" s="19"/>
      <c r="B43" s="17"/>
      <c r="C43" s="29"/>
      <c r="D43" s="29"/>
      <c r="E43" s="29"/>
      <c r="F43" s="29"/>
      <c r="G43" s="17"/>
      <c r="H43" s="17" t="s">
        <v>56</v>
      </c>
      <c r="I43" s="45">
        <v>5.0955</v>
      </c>
      <c r="J43" s="41">
        <v>0.163056</v>
      </c>
      <c r="K43" s="45">
        <v>0.10191</v>
      </c>
      <c r="L43" s="42" t="e">
        <f>K43/#REF!</f>
        <v>#REF!</v>
      </c>
      <c r="M43" s="17" t="s">
        <v>135</v>
      </c>
      <c r="N43" s="51">
        <v>365</v>
      </c>
      <c r="O43" s="45">
        <v>0.10191</v>
      </c>
      <c r="P43" s="45">
        <v>0.10191</v>
      </c>
    </row>
    <row r="44" ht="40.05" customHeight="1" spans="1:16">
      <c r="A44" s="19"/>
      <c r="B44" s="17"/>
      <c r="C44" s="29"/>
      <c r="D44" s="29"/>
      <c r="E44" s="29"/>
      <c r="F44" s="29"/>
      <c r="G44" s="17"/>
      <c r="H44" s="17" t="s">
        <v>58</v>
      </c>
      <c r="I44" s="45">
        <v>14</v>
      </c>
      <c r="J44" s="41">
        <v>0.448</v>
      </c>
      <c r="K44" s="45">
        <v>0.28</v>
      </c>
      <c r="L44" s="42" t="e">
        <f>K44/#REF!</f>
        <v>#REF!</v>
      </c>
      <c r="M44" s="17" t="s">
        <v>135</v>
      </c>
      <c r="N44" s="51">
        <v>365</v>
      </c>
      <c r="O44" s="45">
        <v>0.28</v>
      </c>
      <c r="P44" s="45">
        <v>0.28</v>
      </c>
    </row>
    <row r="45" ht="40.05" customHeight="1" spans="1:16">
      <c r="A45" s="19"/>
      <c r="B45" s="17"/>
      <c r="C45" s="29"/>
      <c r="D45" s="29"/>
      <c r="E45" s="29"/>
      <c r="F45" s="29"/>
      <c r="G45" s="17"/>
      <c r="H45" s="17" t="s">
        <v>60</v>
      </c>
      <c r="I45" s="45">
        <v>4.8</v>
      </c>
      <c r="J45" s="41">
        <v>0.1536</v>
      </c>
      <c r="K45" s="45">
        <v>0.096</v>
      </c>
      <c r="L45" s="42" t="e">
        <f>K45/#REF!</f>
        <v>#REF!</v>
      </c>
      <c r="M45" s="17" t="s">
        <v>135</v>
      </c>
      <c r="N45" s="51">
        <v>365</v>
      </c>
      <c r="O45" s="45">
        <v>0.096</v>
      </c>
      <c r="P45" s="45">
        <v>0.096</v>
      </c>
    </row>
    <row r="46" ht="40.05" customHeight="1" spans="1:16">
      <c r="A46" s="19"/>
      <c r="B46" s="17"/>
      <c r="C46" s="29"/>
      <c r="D46" s="29"/>
      <c r="E46" s="29"/>
      <c r="F46" s="29"/>
      <c r="G46" s="17"/>
      <c r="H46" s="17" t="s">
        <v>62</v>
      </c>
      <c r="I46" s="45">
        <v>4.9016</v>
      </c>
      <c r="J46" s="41">
        <v>0.156851</v>
      </c>
      <c r="K46" s="45">
        <v>0.098032</v>
      </c>
      <c r="L46" s="42" t="e">
        <f>K46/#REF!</f>
        <v>#REF!</v>
      </c>
      <c r="M46" s="17" t="s">
        <v>135</v>
      </c>
      <c r="N46" s="51">
        <v>365</v>
      </c>
      <c r="O46" s="45">
        <v>0.098032</v>
      </c>
      <c r="P46" s="45">
        <v>0.098032</v>
      </c>
    </row>
    <row r="47" ht="40.05" customHeight="1" spans="1:16">
      <c r="A47" s="19"/>
      <c r="B47" s="17"/>
      <c r="C47" s="29"/>
      <c r="D47" s="29"/>
      <c r="E47" s="29"/>
      <c r="F47" s="29"/>
      <c r="G47" s="17"/>
      <c r="H47" s="17" t="s">
        <v>64</v>
      </c>
      <c r="I47" s="45">
        <v>5</v>
      </c>
      <c r="J47" s="41">
        <v>0.16</v>
      </c>
      <c r="K47" s="45">
        <v>0.1</v>
      </c>
      <c r="L47" s="42" t="e">
        <f>K47/#REF!</f>
        <v>#REF!</v>
      </c>
      <c r="M47" s="17" t="s">
        <v>135</v>
      </c>
      <c r="N47" s="51">
        <v>365</v>
      </c>
      <c r="O47" s="45">
        <v>0.1</v>
      </c>
      <c r="P47" s="45">
        <v>0.1</v>
      </c>
    </row>
    <row r="48" ht="40.05" customHeight="1" spans="1:16">
      <c r="A48" s="19"/>
      <c r="B48" s="17"/>
      <c r="C48" s="29"/>
      <c r="D48" s="29"/>
      <c r="E48" s="29"/>
      <c r="F48" s="29"/>
      <c r="G48" s="17"/>
      <c r="H48" s="17" t="s">
        <v>66</v>
      </c>
      <c r="I48" s="45">
        <v>5.56</v>
      </c>
      <c r="J48" s="41">
        <v>0.17792</v>
      </c>
      <c r="K48" s="45">
        <v>0.1112</v>
      </c>
      <c r="L48" s="42" t="e">
        <f>K48/#REF!</f>
        <v>#REF!</v>
      </c>
      <c r="M48" s="17" t="s">
        <v>135</v>
      </c>
      <c r="N48" s="51">
        <v>365</v>
      </c>
      <c r="O48" s="45">
        <v>0.1112</v>
      </c>
      <c r="P48" s="45">
        <v>0.1112</v>
      </c>
    </row>
    <row r="49" ht="40.05" customHeight="1" spans="1:16">
      <c r="A49" s="19"/>
      <c r="B49" s="17"/>
      <c r="C49" s="29"/>
      <c r="D49" s="29"/>
      <c r="E49" s="29"/>
      <c r="F49" s="29"/>
      <c r="G49" s="17"/>
      <c r="H49" s="17" t="s">
        <v>68</v>
      </c>
      <c r="I49" s="45">
        <v>8.2045</v>
      </c>
      <c r="J49" s="41">
        <v>0.262544</v>
      </c>
      <c r="K49" s="45">
        <v>0.16409</v>
      </c>
      <c r="L49" s="42" t="e">
        <f>K49/#REF!</f>
        <v>#REF!</v>
      </c>
      <c r="M49" s="17" t="s">
        <v>135</v>
      </c>
      <c r="N49" s="51">
        <v>365</v>
      </c>
      <c r="O49" s="45">
        <v>0.16409</v>
      </c>
      <c r="P49" s="45">
        <v>0.16409</v>
      </c>
    </row>
    <row r="50" ht="40.05" customHeight="1" spans="1:16">
      <c r="A50" s="19"/>
      <c r="B50" s="17"/>
      <c r="C50" s="29"/>
      <c r="D50" s="29"/>
      <c r="E50" s="29"/>
      <c r="F50" s="29"/>
      <c r="G50" s="17"/>
      <c r="H50" s="17" t="s">
        <v>70</v>
      </c>
      <c r="I50" s="45">
        <v>3</v>
      </c>
      <c r="J50" s="41">
        <v>0.096</v>
      </c>
      <c r="K50" s="45">
        <v>0.06</v>
      </c>
      <c r="L50" s="42" t="e">
        <f>K50/#REF!</f>
        <v>#REF!</v>
      </c>
      <c r="M50" s="17" t="s">
        <v>135</v>
      </c>
      <c r="N50" s="51">
        <v>365</v>
      </c>
      <c r="O50" s="45">
        <v>0.06</v>
      </c>
      <c r="P50" s="45">
        <v>0.06</v>
      </c>
    </row>
    <row r="51" ht="40.05" customHeight="1" spans="1:16">
      <c r="A51" s="19"/>
      <c r="B51" s="17"/>
      <c r="C51" s="29"/>
      <c r="D51" s="29"/>
      <c r="E51" s="29"/>
      <c r="F51" s="29"/>
      <c r="G51" s="17"/>
      <c r="H51" s="17" t="s">
        <v>72</v>
      </c>
      <c r="I51" s="45">
        <v>12.965</v>
      </c>
      <c r="J51" s="41">
        <v>0.41488</v>
      </c>
      <c r="K51" s="45">
        <v>0.2593</v>
      </c>
      <c r="L51" s="42" t="e">
        <f>K51/#REF!</f>
        <v>#REF!</v>
      </c>
      <c r="M51" s="17" t="s">
        <v>135</v>
      </c>
      <c r="N51" s="51">
        <v>365</v>
      </c>
      <c r="O51" s="45">
        <v>0.2593</v>
      </c>
      <c r="P51" s="45">
        <v>0.2593</v>
      </c>
    </row>
    <row r="52" ht="40.05" customHeight="1" spans="1:16">
      <c r="A52" s="19"/>
      <c r="B52" s="17"/>
      <c r="C52" s="29"/>
      <c r="D52" s="29"/>
      <c r="E52" s="29"/>
      <c r="F52" s="29"/>
      <c r="G52" s="17"/>
      <c r="H52" s="17" t="s">
        <v>70</v>
      </c>
      <c r="I52" s="45">
        <v>25.5</v>
      </c>
      <c r="J52" s="41">
        <v>0.816</v>
      </c>
      <c r="K52" s="45">
        <v>0.51</v>
      </c>
      <c r="L52" s="42" t="e">
        <f>K52/#REF!</f>
        <v>#REF!</v>
      </c>
      <c r="M52" s="17" t="s">
        <v>135</v>
      </c>
      <c r="N52" s="51">
        <v>365</v>
      </c>
      <c r="O52" s="45">
        <v>0.51</v>
      </c>
      <c r="P52" s="45">
        <v>0.51</v>
      </c>
    </row>
    <row r="53" ht="40.05" customHeight="1" spans="1:16">
      <c r="A53" s="19"/>
      <c r="B53" s="17"/>
      <c r="C53" s="29"/>
      <c r="D53" s="29"/>
      <c r="E53" s="29"/>
      <c r="F53" s="29"/>
      <c r="G53" s="17"/>
      <c r="H53" s="17" t="s">
        <v>70</v>
      </c>
      <c r="I53" s="45">
        <v>18.9501</v>
      </c>
      <c r="J53" s="41">
        <v>0.606403</v>
      </c>
      <c r="K53" s="45">
        <v>0.379002</v>
      </c>
      <c r="L53" s="42" t="e">
        <f>K53/#REF!</f>
        <v>#REF!</v>
      </c>
      <c r="M53" s="17" t="s">
        <v>135</v>
      </c>
      <c r="N53" s="51">
        <v>365</v>
      </c>
      <c r="O53" s="45">
        <v>0.379002</v>
      </c>
      <c r="P53" s="45">
        <v>0.379002</v>
      </c>
    </row>
    <row r="54" ht="40.05" customHeight="1" spans="1:16">
      <c r="A54" s="19"/>
      <c r="B54" s="17"/>
      <c r="C54" s="29"/>
      <c r="D54" s="29"/>
      <c r="E54" s="29"/>
      <c r="F54" s="29"/>
      <c r="G54" s="17"/>
      <c r="H54" s="17" t="s">
        <v>70</v>
      </c>
      <c r="I54" s="45">
        <v>61.5047</v>
      </c>
      <c r="J54" s="41">
        <v>1.96815</v>
      </c>
      <c r="K54" s="45">
        <v>1.230094</v>
      </c>
      <c r="L54" s="42" t="e">
        <f>K54/#REF!</f>
        <v>#REF!</v>
      </c>
      <c r="M54" s="17" t="s">
        <v>135</v>
      </c>
      <c r="N54" s="51">
        <v>365</v>
      </c>
      <c r="O54" s="45">
        <v>1.230094</v>
      </c>
      <c r="P54" s="45">
        <v>1.230094</v>
      </c>
    </row>
    <row r="55" ht="40.05" customHeight="1" spans="1:59">
      <c r="A55" s="19"/>
      <c r="B55" s="17"/>
      <c r="C55" s="29"/>
      <c r="D55" s="29"/>
      <c r="E55" s="29"/>
      <c r="F55" s="29"/>
      <c r="G55" s="17"/>
      <c r="H55" s="17" t="s">
        <v>70</v>
      </c>
      <c r="I55" s="45">
        <v>13</v>
      </c>
      <c r="J55" s="41">
        <v>0.416</v>
      </c>
      <c r="K55" s="45">
        <v>0.26</v>
      </c>
      <c r="L55" s="42" t="e">
        <f>K55/#REF!</f>
        <v>#REF!</v>
      </c>
      <c r="M55" s="17" t="s">
        <v>135</v>
      </c>
      <c r="N55" s="51">
        <v>365</v>
      </c>
      <c r="O55" s="45">
        <v>0.26</v>
      </c>
      <c r="P55" s="45">
        <v>0.26</v>
      </c>
      <c r="BG55" s="6">
        <v>5.25048</v>
      </c>
    </row>
    <row r="56" ht="40.05" customHeight="1" spans="1:16">
      <c r="A56" s="19"/>
      <c r="B56" s="17"/>
      <c r="C56" s="29"/>
      <c r="D56" s="29"/>
      <c r="E56" s="29"/>
      <c r="F56" s="29"/>
      <c r="G56" s="17"/>
      <c r="H56" s="17" t="s">
        <v>70</v>
      </c>
      <c r="I56" s="45">
        <v>31.2302</v>
      </c>
      <c r="J56" s="41">
        <v>0.999366</v>
      </c>
      <c r="K56" s="45">
        <v>0.624604</v>
      </c>
      <c r="L56" s="42" t="e">
        <f>K56/#REF!</f>
        <v>#REF!</v>
      </c>
      <c r="M56" s="17" t="s">
        <v>135</v>
      </c>
      <c r="N56" s="51">
        <v>365</v>
      </c>
      <c r="O56" s="45">
        <v>0.624604</v>
      </c>
      <c r="P56" s="45">
        <v>0.624604</v>
      </c>
    </row>
    <row r="57" ht="40.05" customHeight="1" spans="1:16">
      <c r="A57" s="19"/>
      <c r="B57" s="17"/>
      <c r="C57" s="29"/>
      <c r="D57" s="29"/>
      <c r="E57" s="29"/>
      <c r="F57" s="29"/>
      <c r="G57" s="17"/>
      <c r="H57" s="17" t="s">
        <v>70</v>
      </c>
      <c r="I57" s="45">
        <v>1.322</v>
      </c>
      <c r="J57" s="41">
        <v>0.042304</v>
      </c>
      <c r="K57" s="45">
        <v>0.02644</v>
      </c>
      <c r="L57" s="42" t="e">
        <f>K57/#REF!</f>
        <v>#REF!</v>
      </c>
      <c r="M57" s="17" t="s">
        <v>135</v>
      </c>
      <c r="N57" s="51">
        <v>365</v>
      </c>
      <c r="O57" s="45">
        <v>0.02644</v>
      </c>
      <c r="P57" s="45">
        <v>0.02644</v>
      </c>
    </row>
    <row r="58" ht="40.05" customHeight="1" spans="1:16">
      <c r="A58" s="19"/>
      <c r="B58" s="17"/>
      <c r="C58" s="29"/>
      <c r="D58" s="29"/>
      <c r="E58" s="29"/>
      <c r="F58" s="29"/>
      <c r="G58" s="17"/>
      <c r="H58" s="17" t="s">
        <v>70</v>
      </c>
      <c r="I58" s="45">
        <v>45</v>
      </c>
      <c r="J58" s="41">
        <v>1.44</v>
      </c>
      <c r="K58" s="45">
        <v>0.9</v>
      </c>
      <c r="L58" s="42" t="e">
        <f>K58/#REF!</f>
        <v>#REF!</v>
      </c>
      <c r="M58" s="17" t="s">
        <v>135</v>
      </c>
      <c r="N58" s="51">
        <v>365</v>
      </c>
      <c r="O58" s="45">
        <v>0.9</v>
      </c>
      <c r="P58" s="45">
        <v>0.9</v>
      </c>
    </row>
    <row r="59" ht="40.05" customHeight="1" spans="1:16">
      <c r="A59" s="19"/>
      <c r="B59" s="17"/>
      <c r="C59" s="29"/>
      <c r="D59" s="29"/>
      <c r="E59" s="29"/>
      <c r="F59" s="29"/>
      <c r="G59" s="17"/>
      <c r="H59" s="17" t="s">
        <v>70</v>
      </c>
      <c r="I59" s="45">
        <v>55.373086</v>
      </c>
      <c r="J59" s="41">
        <v>1.771938</v>
      </c>
      <c r="K59" s="45">
        <v>1.107461</v>
      </c>
      <c r="L59" s="42" t="e">
        <f>K59/#REF!</f>
        <v>#REF!</v>
      </c>
      <c r="M59" s="17" t="s">
        <v>135</v>
      </c>
      <c r="N59" s="51">
        <v>365</v>
      </c>
      <c r="O59" s="45">
        <v>1.107461</v>
      </c>
      <c r="P59" s="45">
        <v>1.107461</v>
      </c>
    </row>
    <row r="60" ht="40.05" customHeight="1" spans="1:16">
      <c r="A60" s="19"/>
      <c r="B60" s="17"/>
      <c r="C60" s="29"/>
      <c r="D60" s="29"/>
      <c r="E60" s="29"/>
      <c r="F60" s="29"/>
      <c r="G60" s="17"/>
      <c r="H60" s="17" t="s">
        <v>70</v>
      </c>
      <c r="I60" s="45">
        <v>62.4</v>
      </c>
      <c r="J60" s="41">
        <v>1.9968</v>
      </c>
      <c r="K60" s="45">
        <v>1.248</v>
      </c>
      <c r="L60" s="42" t="e">
        <f>K60/#REF!</f>
        <v>#REF!</v>
      </c>
      <c r="M60" s="17" t="s">
        <v>135</v>
      </c>
      <c r="N60" s="51">
        <v>365</v>
      </c>
      <c r="O60" s="45">
        <v>1.248</v>
      </c>
      <c r="P60" s="45">
        <v>1.248</v>
      </c>
    </row>
    <row r="61" ht="40.05" customHeight="1" spans="1:16">
      <c r="A61" s="19"/>
      <c r="B61" s="17"/>
      <c r="C61" s="29"/>
      <c r="D61" s="29"/>
      <c r="E61" s="29"/>
      <c r="F61" s="29"/>
      <c r="G61" s="17"/>
      <c r="H61" s="17" t="s">
        <v>70</v>
      </c>
      <c r="I61" s="45">
        <v>107.6</v>
      </c>
      <c r="J61" s="41">
        <v>3.4432</v>
      </c>
      <c r="K61" s="45">
        <v>2.152</v>
      </c>
      <c r="L61" s="42" t="e">
        <f>K61/#REF!</f>
        <v>#REF!</v>
      </c>
      <c r="M61" s="17" t="s">
        <v>135</v>
      </c>
      <c r="N61" s="51">
        <v>365</v>
      </c>
      <c r="O61" s="45">
        <v>2.152</v>
      </c>
      <c r="P61" s="45">
        <v>2.152</v>
      </c>
    </row>
    <row r="62" ht="40.05" customHeight="1" spans="1:16">
      <c r="A62" s="19"/>
      <c r="B62" s="17"/>
      <c r="C62" s="29"/>
      <c r="D62" s="29"/>
      <c r="E62" s="29"/>
      <c r="F62" s="29"/>
      <c r="G62" s="17"/>
      <c r="H62" s="17" t="s">
        <v>70</v>
      </c>
      <c r="I62" s="45">
        <v>134.208</v>
      </c>
      <c r="J62" s="41">
        <v>4.294656</v>
      </c>
      <c r="K62" s="45">
        <v>2.68416</v>
      </c>
      <c r="L62" s="42" t="e">
        <f>K62/#REF!</f>
        <v>#REF!</v>
      </c>
      <c r="M62" s="17" t="s">
        <v>135</v>
      </c>
      <c r="N62" s="51">
        <v>365</v>
      </c>
      <c r="O62" s="45">
        <v>2.68416</v>
      </c>
      <c r="P62" s="45">
        <v>2.68416</v>
      </c>
    </row>
    <row r="63" ht="40.05" customHeight="1" spans="1:16">
      <c r="A63" s="19"/>
      <c r="B63" s="17"/>
      <c r="C63" s="29"/>
      <c r="D63" s="29"/>
      <c r="E63" s="29"/>
      <c r="F63" s="29"/>
      <c r="G63" s="17"/>
      <c r="H63" s="17" t="s">
        <v>70</v>
      </c>
      <c r="I63" s="45">
        <v>156.4</v>
      </c>
      <c r="J63" s="41">
        <v>5.0048</v>
      </c>
      <c r="K63" s="45">
        <v>3.128</v>
      </c>
      <c r="L63" s="42" t="e">
        <f>K63/#REF!</f>
        <v>#REF!</v>
      </c>
      <c r="M63" s="17" t="s">
        <v>135</v>
      </c>
      <c r="N63" s="51">
        <v>365</v>
      </c>
      <c r="O63" s="45">
        <v>3.128</v>
      </c>
      <c r="P63" s="45">
        <v>3.128</v>
      </c>
    </row>
    <row r="64" ht="40.05" customHeight="1" spans="1:16">
      <c r="A64" s="19"/>
      <c r="B64" s="17"/>
      <c r="C64" s="29"/>
      <c r="D64" s="29"/>
      <c r="E64" s="29"/>
      <c r="F64" s="29"/>
      <c r="G64" s="17"/>
      <c r="H64" s="17" t="s">
        <v>70</v>
      </c>
      <c r="I64" s="45">
        <v>136.1925</v>
      </c>
      <c r="J64" s="41">
        <v>4.35816</v>
      </c>
      <c r="K64" s="45">
        <v>2.72385</v>
      </c>
      <c r="L64" s="42" t="e">
        <f>K64/#REF!</f>
        <v>#REF!</v>
      </c>
      <c r="M64" s="17" t="s">
        <v>135</v>
      </c>
      <c r="N64" s="51">
        <v>365</v>
      </c>
      <c r="O64" s="45">
        <v>2.72385</v>
      </c>
      <c r="P64" s="45">
        <v>2.72385</v>
      </c>
    </row>
    <row r="65" ht="40.05" customHeight="1" spans="1:16">
      <c r="A65" s="21"/>
      <c r="B65" s="17"/>
      <c r="C65" s="29"/>
      <c r="D65" s="29"/>
      <c r="E65" s="29"/>
      <c r="F65" s="29"/>
      <c r="G65" s="17"/>
      <c r="H65" s="17" t="s">
        <v>70</v>
      </c>
      <c r="I65" s="45">
        <v>269.4</v>
      </c>
      <c r="J65" s="41">
        <v>8.6208</v>
      </c>
      <c r="K65" s="45">
        <v>5.388</v>
      </c>
      <c r="L65" s="42" t="e">
        <f>K65/#REF!</f>
        <v>#REF!</v>
      </c>
      <c r="M65" s="17" t="s">
        <v>135</v>
      </c>
      <c r="N65" s="51">
        <v>365</v>
      </c>
      <c r="O65" s="45">
        <v>5.388</v>
      </c>
      <c r="P65" s="45">
        <v>5.388</v>
      </c>
    </row>
    <row r="66" ht="30" customHeight="1" spans="1:16">
      <c r="A66" s="17" t="s">
        <v>32</v>
      </c>
      <c r="B66" s="22" t="s">
        <v>48</v>
      </c>
      <c r="C66" s="22"/>
      <c r="D66" s="22"/>
      <c r="E66" s="22"/>
      <c r="F66" s="22"/>
      <c r="G66" s="22"/>
      <c r="H66" s="44"/>
      <c r="I66" s="44">
        <f>SUM(I41:I65)</f>
        <v>1184.88407</v>
      </c>
      <c r="J66" s="44">
        <f>SUM(J41:J65)</f>
        <v>37.916288</v>
      </c>
      <c r="K66" s="44">
        <f>SUM(K41:K65)</f>
        <v>23.69768</v>
      </c>
      <c r="L66" s="44"/>
      <c r="M66" s="44"/>
      <c r="N66" s="67"/>
      <c r="O66" s="44">
        <f>SUM(O41:O65)</f>
        <v>23.69768</v>
      </c>
      <c r="P66" s="44">
        <f>SUM(P41:P65)</f>
        <v>23.69768</v>
      </c>
    </row>
    <row r="67" ht="40.05" customHeight="1" spans="1:16">
      <c r="A67" s="16">
        <v>2</v>
      </c>
      <c r="B67" s="55" t="s">
        <v>74</v>
      </c>
      <c r="C67" s="55" t="s">
        <v>75</v>
      </c>
      <c r="D67" s="55" t="s">
        <v>76</v>
      </c>
      <c r="E67" s="55" t="s">
        <v>77</v>
      </c>
      <c r="F67" s="55" t="s">
        <v>75</v>
      </c>
      <c r="G67" s="16" t="s">
        <v>78</v>
      </c>
      <c r="H67" s="17" t="s">
        <v>79</v>
      </c>
      <c r="I67" s="45">
        <v>184.685395</v>
      </c>
      <c r="J67" s="41">
        <v>5.596891</v>
      </c>
      <c r="K67" s="41">
        <v>3.693707</v>
      </c>
      <c r="L67" s="42" t="e">
        <f>K67/#REF!</f>
        <v>#REF!</v>
      </c>
      <c r="M67" s="29" t="s">
        <v>135</v>
      </c>
      <c r="N67" s="68">
        <v>365</v>
      </c>
      <c r="O67" s="41">
        <v>3.693707</v>
      </c>
      <c r="P67" s="41">
        <v>3.693707</v>
      </c>
    </row>
    <row r="68" ht="40.05" customHeight="1" spans="1:16">
      <c r="A68" s="19"/>
      <c r="B68" s="56"/>
      <c r="C68" s="56"/>
      <c r="D68" s="56"/>
      <c r="E68" s="56"/>
      <c r="F68" s="56"/>
      <c r="G68" s="19"/>
      <c r="H68" s="17" t="s">
        <v>80</v>
      </c>
      <c r="I68" s="45">
        <v>280</v>
      </c>
      <c r="J68" s="41">
        <v>8.4854</v>
      </c>
      <c r="K68" s="41">
        <v>5.6</v>
      </c>
      <c r="L68" s="42" t="e">
        <f>K68/#REF!</f>
        <v>#REF!</v>
      </c>
      <c r="M68" s="29" t="s">
        <v>135</v>
      </c>
      <c r="N68" s="68">
        <v>365</v>
      </c>
      <c r="O68" s="41">
        <v>5.6</v>
      </c>
      <c r="P68" s="41">
        <v>5.6</v>
      </c>
    </row>
    <row r="69" ht="40.05" customHeight="1" spans="1:16">
      <c r="A69" s="19"/>
      <c r="B69" s="56"/>
      <c r="C69" s="56"/>
      <c r="D69" s="56"/>
      <c r="E69" s="56"/>
      <c r="F69" s="56"/>
      <c r="G69" s="19"/>
      <c r="H69" s="17" t="s">
        <v>81</v>
      </c>
      <c r="I69" s="45">
        <v>280</v>
      </c>
      <c r="J69" s="41">
        <v>8.4854</v>
      </c>
      <c r="K69" s="41">
        <v>5.6</v>
      </c>
      <c r="L69" s="42" t="e">
        <f>K69/#REF!</f>
        <v>#REF!</v>
      </c>
      <c r="M69" s="29" t="s">
        <v>135</v>
      </c>
      <c r="N69" s="68">
        <v>365</v>
      </c>
      <c r="O69" s="41">
        <v>5.6</v>
      </c>
      <c r="P69" s="41">
        <v>5.6</v>
      </c>
    </row>
    <row r="70" ht="40.05" customHeight="1" spans="1:16">
      <c r="A70" s="19"/>
      <c r="B70" s="56"/>
      <c r="C70" s="56"/>
      <c r="D70" s="56"/>
      <c r="E70" s="56"/>
      <c r="F70" s="56"/>
      <c r="G70" s="19"/>
      <c r="H70" s="17" t="s">
        <v>82</v>
      </c>
      <c r="I70" s="45">
        <v>588.2282</v>
      </c>
      <c r="J70" s="41">
        <v>17.826256</v>
      </c>
      <c r="K70" s="41">
        <v>11.764564</v>
      </c>
      <c r="L70" s="42" t="e">
        <f>K70/#REF!</f>
        <v>#REF!</v>
      </c>
      <c r="M70" s="29" t="s">
        <v>135</v>
      </c>
      <c r="N70" s="68">
        <v>365</v>
      </c>
      <c r="O70" s="41">
        <v>11.764564</v>
      </c>
      <c r="P70" s="41">
        <v>11.764564</v>
      </c>
    </row>
    <row r="71" ht="40.05" customHeight="1" spans="1:16">
      <c r="A71" s="19"/>
      <c r="B71" s="56"/>
      <c r="C71" s="56"/>
      <c r="D71" s="56"/>
      <c r="E71" s="56"/>
      <c r="F71" s="56"/>
      <c r="G71" s="19"/>
      <c r="H71" s="17" t="s">
        <v>83</v>
      </c>
      <c r="I71" s="45">
        <v>200</v>
      </c>
      <c r="J71" s="41">
        <v>6.061</v>
      </c>
      <c r="K71" s="41">
        <v>4</v>
      </c>
      <c r="L71" s="42" t="e">
        <f>K71/#REF!</f>
        <v>#REF!</v>
      </c>
      <c r="M71" s="29" t="s">
        <v>135</v>
      </c>
      <c r="N71" s="68">
        <v>365</v>
      </c>
      <c r="O71" s="41">
        <v>4</v>
      </c>
      <c r="P71" s="41">
        <v>4</v>
      </c>
    </row>
    <row r="72" ht="40.05" customHeight="1" spans="1:16">
      <c r="A72" s="19"/>
      <c r="B72" s="56"/>
      <c r="C72" s="56"/>
      <c r="D72" s="56"/>
      <c r="E72" s="56"/>
      <c r="F72" s="56"/>
      <c r="G72" s="19"/>
      <c r="H72" s="17" t="s">
        <v>84</v>
      </c>
      <c r="I72" s="45">
        <v>379.2568</v>
      </c>
      <c r="J72" s="41">
        <v>12.671822</v>
      </c>
      <c r="K72" s="41">
        <v>7.585136</v>
      </c>
      <c r="L72" s="42" t="e">
        <f>K72/#REF!</f>
        <v>#REF!</v>
      </c>
      <c r="M72" s="29" t="s">
        <v>135</v>
      </c>
      <c r="N72" s="68">
        <v>365</v>
      </c>
      <c r="O72" s="41">
        <v>7.585136</v>
      </c>
      <c r="P72" s="41">
        <v>7.585136</v>
      </c>
    </row>
    <row r="73" ht="40.05" customHeight="1" spans="1:16">
      <c r="A73" s="19"/>
      <c r="B73" s="56"/>
      <c r="C73" s="56"/>
      <c r="D73" s="56"/>
      <c r="E73" s="56"/>
      <c r="F73" s="56"/>
      <c r="G73" s="19"/>
      <c r="H73" s="17" t="s">
        <v>85</v>
      </c>
      <c r="I73" s="45">
        <v>86.072939</v>
      </c>
      <c r="J73" s="41">
        <v>2.608441</v>
      </c>
      <c r="K73" s="41">
        <v>1.721458</v>
      </c>
      <c r="L73" s="42" t="e">
        <f>K73/#REF!</f>
        <v>#REF!</v>
      </c>
      <c r="M73" s="29" t="s">
        <v>135</v>
      </c>
      <c r="N73" s="68">
        <v>365</v>
      </c>
      <c r="O73" s="41">
        <v>1.721458</v>
      </c>
      <c r="P73" s="41">
        <v>1.721458</v>
      </c>
    </row>
    <row r="74" ht="40.05" customHeight="1" spans="1:16">
      <c r="A74" s="19"/>
      <c r="B74" s="56"/>
      <c r="C74" s="56"/>
      <c r="D74" s="56"/>
      <c r="E74" s="56"/>
      <c r="F74" s="56"/>
      <c r="G74" s="19"/>
      <c r="H74" s="17" t="s">
        <v>86</v>
      </c>
      <c r="I74" s="45">
        <v>229.623654</v>
      </c>
      <c r="J74" s="45">
        <v>6.958744</v>
      </c>
      <c r="K74" s="41">
        <v>4.592473</v>
      </c>
      <c r="L74" s="42" t="e">
        <f>K74/#REF!</f>
        <v>#REF!</v>
      </c>
      <c r="M74" s="29" t="s">
        <v>135</v>
      </c>
      <c r="N74" s="68">
        <v>365</v>
      </c>
      <c r="O74" s="41">
        <v>4.592473</v>
      </c>
      <c r="P74" s="41">
        <v>4.592473</v>
      </c>
    </row>
    <row r="75" ht="40.05" customHeight="1" spans="1:16">
      <c r="A75" s="19"/>
      <c r="B75" s="56"/>
      <c r="C75" s="56"/>
      <c r="D75" s="56"/>
      <c r="E75" s="56"/>
      <c r="F75" s="56"/>
      <c r="G75" s="19"/>
      <c r="H75" s="17" t="s">
        <v>87</v>
      </c>
      <c r="I75" s="45">
        <v>22.95</v>
      </c>
      <c r="J75" s="45">
        <v>0.6955</v>
      </c>
      <c r="K75" s="41">
        <v>0.459</v>
      </c>
      <c r="L75" s="42" t="e">
        <f>K75/#REF!</f>
        <v>#REF!</v>
      </c>
      <c r="M75" s="29" t="s">
        <v>135</v>
      </c>
      <c r="N75" s="68">
        <v>365</v>
      </c>
      <c r="O75" s="41">
        <v>0.459</v>
      </c>
      <c r="P75" s="41">
        <v>0.459</v>
      </c>
    </row>
    <row r="76" ht="40.05" customHeight="1" spans="1:16">
      <c r="A76" s="19"/>
      <c r="B76" s="56"/>
      <c r="C76" s="56"/>
      <c r="D76" s="56"/>
      <c r="E76" s="56"/>
      <c r="F76" s="56"/>
      <c r="G76" s="19"/>
      <c r="H76" s="17" t="s">
        <v>88</v>
      </c>
      <c r="I76" s="45">
        <v>75.9</v>
      </c>
      <c r="J76" s="45">
        <v>2.30015</v>
      </c>
      <c r="K76" s="41">
        <v>1.518</v>
      </c>
      <c r="L76" s="42" t="e">
        <f>K76/#REF!</f>
        <v>#REF!</v>
      </c>
      <c r="M76" s="29" t="s">
        <v>135</v>
      </c>
      <c r="N76" s="68">
        <v>365</v>
      </c>
      <c r="O76" s="41">
        <v>1.518</v>
      </c>
      <c r="P76" s="41">
        <v>1.518</v>
      </c>
    </row>
    <row r="77" ht="40.05" customHeight="1" spans="1:16">
      <c r="A77" s="19"/>
      <c r="B77" s="56"/>
      <c r="C77" s="56"/>
      <c r="D77" s="56"/>
      <c r="E77" s="56"/>
      <c r="F77" s="56"/>
      <c r="G77" s="19"/>
      <c r="H77" s="17" t="s">
        <v>89</v>
      </c>
      <c r="I77" s="45">
        <v>4.14</v>
      </c>
      <c r="J77" s="45">
        <v>0.125462</v>
      </c>
      <c r="K77" s="41">
        <v>0.0828</v>
      </c>
      <c r="L77" s="42" t="e">
        <f>K77/#REF!</f>
        <v>#REF!</v>
      </c>
      <c r="M77" s="29" t="s">
        <v>135</v>
      </c>
      <c r="N77" s="68">
        <v>365</v>
      </c>
      <c r="O77" s="41">
        <v>0.0828</v>
      </c>
      <c r="P77" s="41">
        <v>0.0828</v>
      </c>
    </row>
    <row r="78" ht="40.05" customHeight="1" spans="1:16">
      <c r="A78" s="19"/>
      <c r="B78" s="56"/>
      <c r="C78" s="56"/>
      <c r="D78" s="56"/>
      <c r="E78" s="56"/>
      <c r="F78" s="56"/>
      <c r="G78" s="19"/>
      <c r="H78" s="17" t="s">
        <v>90</v>
      </c>
      <c r="I78" s="45">
        <v>45.045</v>
      </c>
      <c r="J78" s="45">
        <v>10.456589</v>
      </c>
      <c r="K78" s="41">
        <v>0.9009</v>
      </c>
      <c r="L78" s="42" t="e">
        <f>K78/#REF!</f>
        <v>#REF!</v>
      </c>
      <c r="M78" s="29" t="s">
        <v>135</v>
      </c>
      <c r="N78" s="68">
        <v>365</v>
      </c>
      <c r="O78" s="41">
        <v>0.9009</v>
      </c>
      <c r="P78" s="41">
        <v>0.9009</v>
      </c>
    </row>
    <row r="79" ht="40.05" customHeight="1" spans="1:16">
      <c r="A79" s="19"/>
      <c r="B79" s="56"/>
      <c r="C79" s="56"/>
      <c r="D79" s="56"/>
      <c r="E79" s="56"/>
      <c r="F79" s="56"/>
      <c r="G79" s="19"/>
      <c r="H79" s="17" t="s">
        <v>91</v>
      </c>
      <c r="I79" s="45">
        <v>37.8</v>
      </c>
      <c r="J79" s="45">
        <v>1.145529</v>
      </c>
      <c r="K79" s="41">
        <v>0.756</v>
      </c>
      <c r="L79" s="42" t="e">
        <f>K79/#REF!</f>
        <v>#REF!</v>
      </c>
      <c r="M79" s="29" t="s">
        <v>135</v>
      </c>
      <c r="N79" s="68">
        <v>365</v>
      </c>
      <c r="O79" s="41">
        <v>0.756</v>
      </c>
      <c r="P79" s="41">
        <v>0.756</v>
      </c>
    </row>
    <row r="80" ht="40.05" customHeight="1" spans="1:16">
      <c r="A80" s="19"/>
      <c r="B80" s="56"/>
      <c r="C80" s="56"/>
      <c r="D80" s="56"/>
      <c r="E80" s="56"/>
      <c r="F80" s="56"/>
      <c r="G80" s="19"/>
      <c r="H80" s="17" t="s">
        <v>92</v>
      </c>
      <c r="I80" s="45">
        <v>431.52</v>
      </c>
      <c r="J80" s="45">
        <v>23.683595</v>
      </c>
      <c r="K80" s="41">
        <v>8.6304</v>
      </c>
      <c r="L80" s="42" t="e">
        <f>K80/#REF!</f>
        <v>#REF!</v>
      </c>
      <c r="M80" s="29" t="s">
        <v>135</v>
      </c>
      <c r="N80" s="68">
        <v>365</v>
      </c>
      <c r="O80" s="41">
        <v>8.6304</v>
      </c>
      <c r="P80" s="41">
        <v>8.6304</v>
      </c>
    </row>
    <row r="81" ht="40.05" customHeight="1" spans="1:16">
      <c r="A81" s="19"/>
      <c r="B81" s="56"/>
      <c r="C81" s="56"/>
      <c r="D81" s="56"/>
      <c r="E81" s="56"/>
      <c r="F81" s="56"/>
      <c r="G81" s="19"/>
      <c r="H81" s="17" t="s">
        <v>94</v>
      </c>
      <c r="I81" s="45">
        <v>13.33</v>
      </c>
      <c r="J81" s="45">
        <v>0.722168</v>
      </c>
      <c r="K81" s="41">
        <v>0.2666</v>
      </c>
      <c r="L81" s="42" t="e">
        <f>K81/#REF!</f>
        <v>#REF!</v>
      </c>
      <c r="M81" s="29" t="s">
        <v>135</v>
      </c>
      <c r="N81" s="68">
        <v>365</v>
      </c>
      <c r="O81" s="41">
        <v>0.2666</v>
      </c>
      <c r="P81" s="41">
        <v>0.2666</v>
      </c>
    </row>
    <row r="82" ht="40.05" customHeight="1" spans="1:16">
      <c r="A82" s="19"/>
      <c r="B82" s="56"/>
      <c r="C82" s="56"/>
      <c r="D82" s="56"/>
      <c r="E82" s="56"/>
      <c r="F82" s="56"/>
      <c r="G82" s="19"/>
      <c r="H82" s="17" t="s">
        <v>96</v>
      </c>
      <c r="I82" s="45">
        <v>30.51</v>
      </c>
      <c r="J82" s="45">
        <v>1.242809</v>
      </c>
      <c r="K82" s="41">
        <v>0.6102</v>
      </c>
      <c r="L82" s="42" t="e">
        <f>K82/#REF!</f>
        <v>#REF!</v>
      </c>
      <c r="M82" s="29" t="s">
        <v>135</v>
      </c>
      <c r="N82" s="68">
        <v>365</v>
      </c>
      <c r="O82" s="41">
        <v>0.6102</v>
      </c>
      <c r="P82" s="41">
        <v>0.6102</v>
      </c>
    </row>
    <row r="83" ht="40.05" customHeight="1" spans="1:16">
      <c r="A83" s="19"/>
      <c r="B83" s="56"/>
      <c r="C83" s="56"/>
      <c r="D83" s="56"/>
      <c r="E83" s="56"/>
      <c r="F83" s="56"/>
      <c r="G83" s="19"/>
      <c r="H83" s="17" t="s">
        <v>98</v>
      </c>
      <c r="I83" s="45">
        <v>25.865</v>
      </c>
      <c r="J83" s="45">
        <v>9.940494</v>
      </c>
      <c r="K83" s="41">
        <v>0.5173</v>
      </c>
      <c r="L83" s="42" t="e">
        <f>K83/#REF!</f>
        <v>#REF!</v>
      </c>
      <c r="M83" s="29" t="s">
        <v>135</v>
      </c>
      <c r="N83" s="68">
        <v>365</v>
      </c>
      <c r="O83" s="41">
        <v>0.5173</v>
      </c>
      <c r="P83" s="41">
        <v>0.5173</v>
      </c>
    </row>
    <row r="84" ht="40.05" customHeight="1" spans="1:16">
      <c r="A84" s="19"/>
      <c r="B84" s="56"/>
      <c r="C84" s="56"/>
      <c r="D84" s="56"/>
      <c r="E84" s="56"/>
      <c r="F84" s="56"/>
      <c r="G84" s="19"/>
      <c r="H84" s="17" t="s">
        <v>100</v>
      </c>
      <c r="I84" s="45">
        <v>17.96</v>
      </c>
      <c r="J84" s="45">
        <v>0.544278</v>
      </c>
      <c r="K84" s="41">
        <v>0.3592</v>
      </c>
      <c r="L84" s="42" t="e">
        <f>K84/#REF!</f>
        <v>#REF!</v>
      </c>
      <c r="M84" s="29" t="s">
        <v>135</v>
      </c>
      <c r="N84" s="68">
        <v>365</v>
      </c>
      <c r="O84" s="41">
        <v>0.3592</v>
      </c>
      <c r="P84" s="41">
        <v>0.3592</v>
      </c>
    </row>
    <row r="85" ht="40.05" customHeight="1" spans="1:16">
      <c r="A85" s="19"/>
      <c r="B85" s="56"/>
      <c r="C85" s="56"/>
      <c r="D85" s="56"/>
      <c r="E85" s="56"/>
      <c r="F85" s="56"/>
      <c r="G85" s="19"/>
      <c r="H85" s="17" t="s">
        <v>102</v>
      </c>
      <c r="I85" s="45">
        <v>159.9565</v>
      </c>
      <c r="J85" s="45">
        <v>4.883722</v>
      </c>
      <c r="K85" s="41">
        <v>3.19913</v>
      </c>
      <c r="L85" s="42" t="e">
        <f>K85/#REF!</f>
        <v>#REF!</v>
      </c>
      <c r="M85" s="29" t="s">
        <v>135</v>
      </c>
      <c r="N85" s="68">
        <v>365</v>
      </c>
      <c r="O85" s="41">
        <v>3.19913</v>
      </c>
      <c r="P85" s="41">
        <v>3.19913</v>
      </c>
    </row>
    <row r="86" ht="40.05" customHeight="1" spans="1:16">
      <c r="A86" s="19"/>
      <c r="B86" s="56"/>
      <c r="C86" s="56"/>
      <c r="D86" s="56"/>
      <c r="E86" s="56"/>
      <c r="F86" s="56"/>
      <c r="G86" s="19"/>
      <c r="H86" s="17" t="s">
        <v>102</v>
      </c>
      <c r="I86" s="45">
        <v>377.27</v>
      </c>
      <c r="J86" s="45">
        <v>21.653464</v>
      </c>
      <c r="K86" s="41">
        <v>7.5454</v>
      </c>
      <c r="L86" s="42" t="e">
        <f>K86/#REF!</f>
        <v>#REF!</v>
      </c>
      <c r="M86" s="29" t="s">
        <v>135</v>
      </c>
      <c r="N86" s="68">
        <v>365</v>
      </c>
      <c r="O86" s="41">
        <v>7.5454</v>
      </c>
      <c r="P86" s="41">
        <v>7.5454</v>
      </c>
    </row>
    <row r="87" ht="40.05" customHeight="1" spans="1:16">
      <c r="A87" s="19"/>
      <c r="B87" s="56"/>
      <c r="C87" s="56"/>
      <c r="D87" s="56"/>
      <c r="E87" s="56"/>
      <c r="F87" s="56"/>
      <c r="G87" s="19"/>
      <c r="H87" s="17" t="s">
        <v>180</v>
      </c>
      <c r="I87" s="45">
        <v>192.65</v>
      </c>
      <c r="J87" s="45">
        <v>4.992204</v>
      </c>
      <c r="K87" s="41">
        <v>3.430753</v>
      </c>
      <c r="L87" s="42" t="e">
        <f>K87/#REF!</f>
        <v>#REF!</v>
      </c>
      <c r="M87" s="29" t="s">
        <v>181</v>
      </c>
      <c r="N87" s="68">
        <v>325</v>
      </c>
      <c r="O87" s="41">
        <v>3.430753</v>
      </c>
      <c r="P87" s="41">
        <v>3.430753</v>
      </c>
    </row>
    <row r="88" ht="40.05" customHeight="1" spans="1:16">
      <c r="A88" s="19"/>
      <c r="B88" s="56"/>
      <c r="C88" s="56"/>
      <c r="D88" s="56"/>
      <c r="E88" s="56"/>
      <c r="F88" s="56"/>
      <c r="G88" s="19"/>
      <c r="H88" s="17" t="s">
        <v>182</v>
      </c>
      <c r="I88" s="45">
        <v>278.665</v>
      </c>
      <c r="J88" s="45">
        <v>6.501254</v>
      </c>
      <c r="K88" s="41">
        <v>4.504447</v>
      </c>
      <c r="L88" s="42" t="e">
        <f>K88/#REF!</f>
        <v>#REF!</v>
      </c>
      <c r="M88" s="29" t="s">
        <v>183</v>
      </c>
      <c r="N88" s="68">
        <v>295</v>
      </c>
      <c r="O88" s="41">
        <v>4.504447</v>
      </c>
      <c r="P88" s="41">
        <v>4.504447</v>
      </c>
    </row>
    <row r="89" ht="40.05" customHeight="1" spans="1:16">
      <c r="A89" s="19"/>
      <c r="B89" s="56"/>
      <c r="C89" s="56"/>
      <c r="D89" s="56"/>
      <c r="E89" s="56"/>
      <c r="F89" s="56"/>
      <c r="G89" s="19"/>
      <c r="H89" s="17" t="s">
        <v>182</v>
      </c>
      <c r="I89" s="45">
        <v>22.2</v>
      </c>
      <c r="J89" s="45">
        <v>1.264486</v>
      </c>
      <c r="K89" s="41">
        <v>0.358849</v>
      </c>
      <c r="L89" s="42" t="e">
        <f>K89/#REF!</f>
        <v>#REF!</v>
      </c>
      <c r="M89" s="29" t="s">
        <v>183</v>
      </c>
      <c r="N89" s="68">
        <v>295</v>
      </c>
      <c r="O89" s="41">
        <v>0.358849</v>
      </c>
      <c r="P89" s="41">
        <v>0.358849</v>
      </c>
    </row>
    <row r="90" ht="40.05" customHeight="1" spans="1:16">
      <c r="A90" s="19"/>
      <c r="B90" s="56"/>
      <c r="C90" s="56"/>
      <c r="D90" s="56"/>
      <c r="E90" s="56"/>
      <c r="F90" s="56"/>
      <c r="G90" s="19"/>
      <c r="H90" s="17" t="s">
        <v>184</v>
      </c>
      <c r="I90" s="45">
        <v>122.236638</v>
      </c>
      <c r="J90" s="45">
        <v>3.181363</v>
      </c>
      <c r="K90" s="41">
        <v>1.734755</v>
      </c>
      <c r="L90" s="42" t="e">
        <f>K90/#REF!</f>
        <v>#REF!</v>
      </c>
      <c r="M90" s="29" t="s">
        <v>185</v>
      </c>
      <c r="N90" s="68">
        <v>259</v>
      </c>
      <c r="O90" s="41">
        <v>1.734755</v>
      </c>
      <c r="P90" s="41">
        <v>1.734755</v>
      </c>
    </row>
    <row r="91" ht="40.05" customHeight="1" spans="1:16">
      <c r="A91" s="19"/>
      <c r="B91" s="56"/>
      <c r="C91" s="56"/>
      <c r="D91" s="56"/>
      <c r="E91" s="56"/>
      <c r="F91" s="56"/>
      <c r="G91" s="19"/>
      <c r="H91" s="17" t="s">
        <v>184</v>
      </c>
      <c r="I91" s="45">
        <v>37.9</v>
      </c>
      <c r="J91" s="45">
        <v>7.487814</v>
      </c>
      <c r="K91" s="41">
        <v>0.537868</v>
      </c>
      <c r="L91" s="42" t="e">
        <f>K91/#REF!</f>
        <v>#REF!</v>
      </c>
      <c r="M91" s="29" t="s">
        <v>185</v>
      </c>
      <c r="N91" s="68">
        <v>259</v>
      </c>
      <c r="O91" s="41">
        <v>0.537868</v>
      </c>
      <c r="P91" s="41">
        <v>0.537868</v>
      </c>
    </row>
    <row r="92" ht="40.05" customHeight="1" spans="1:16">
      <c r="A92" s="19"/>
      <c r="B92" s="56"/>
      <c r="C92" s="56"/>
      <c r="D92" s="56"/>
      <c r="E92" s="56"/>
      <c r="F92" s="56"/>
      <c r="G92" s="19"/>
      <c r="H92" s="17" t="s">
        <v>186</v>
      </c>
      <c r="I92" s="45">
        <v>62.009678</v>
      </c>
      <c r="J92" s="45">
        <v>6.512182</v>
      </c>
      <c r="K92" s="41">
        <v>0.720331</v>
      </c>
      <c r="L92" s="42" t="e">
        <f>K92/#REF!</f>
        <v>#REF!</v>
      </c>
      <c r="M92" s="29" t="s">
        <v>187</v>
      </c>
      <c r="N92" s="68">
        <v>212</v>
      </c>
      <c r="O92" s="41">
        <v>0.720331</v>
      </c>
      <c r="P92" s="41">
        <v>0.720331</v>
      </c>
    </row>
    <row r="93" ht="40.05" customHeight="1" spans="1:16">
      <c r="A93" s="19"/>
      <c r="B93" s="56"/>
      <c r="C93" s="56"/>
      <c r="D93" s="56"/>
      <c r="E93" s="56"/>
      <c r="F93" s="56"/>
      <c r="G93" s="19"/>
      <c r="H93" s="17" t="s">
        <v>186</v>
      </c>
      <c r="I93" s="45">
        <v>76.24696</v>
      </c>
      <c r="J93" s="45">
        <v>1.258074</v>
      </c>
      <c r="K93" s="41">
        <v>0.885718</v>
      </c>
      <c r="L93" s="42" t="e">
        <f>K93/#REF!</f>
        <v>#REF!</v>
      </c>
      <c r="M93" s="29" t="s">
        <v>187</v>
      </c>
      <c r="N93" s="68">
        <v>212</v>
      </c>
      <c r="O93" s="41">
        <v>0.885718</v>
      </c>
      <c r="P93" s="41">
        <v>0.885718</v>
      </c>
    </row>
    <row r="94" ht="40.05" customHeight="1" spans="1:16">
      <c r="A94" s="19"/>
      <c r="B94" s="56"/>
      <c r="C94" s="56"/>
      <c r="D94" s="56"/>
      <c r="E94" s="56"/>
      <c r="F94" s="56"/>
      <c r="G94" s="19"/>
      <c r="H94" s="17" t="s">
        <v>188</v>
      </c>
      <c r="I94" s="45">
        <v>185.11312</v>
      </c>
      <c r="J94" s="45">
        <v>2.205931</v>
      </c>
      <c r="K94" s="41">
        <v>1.592479</v>
      </c>
      <c r="L94" s="42" t="e">
        <f>K94/#REF!</f>
        <v>#REF!</v>
      </c>
      <c r="M94" s="29" t="s">
        <v>189</v>
      </c>
      <c r="N94" s="68">
        <v>157</v>
      </c>
      <c r="O94" s="41">
        <v>1.592479</v>
      </c>
      <c r="P94" s="41">
        <v>1.592479</v>
      </c>
    </row>
    <row r="95" ht="40.05" customHeight="1" spans="1:16">
      <c r="A95" s="19"/>
      <c r="B95" s="56"/>
      <c r="C95" s="56"/>
      <c r="D95" s="56"/>
      <c r="E95" s="56"/>
      <c r="F95" s="56"/>
      <c r="G95" s="19"/>
      <c r="H95" s="17" t="s">
        <v>188</v>
      </c>
      <c r="I95" s="45">
        <v>57.03371</v>
      </c>
      <c r="J95" s="45">
        <v>1.796857</v>
      </c>
      <c r="K95" s="41">
        <v>0.490646</v>
      </c>
      <c r="L95" s="42" t="e">
        <f>K95/#REF!</f>
        <v>#REF!</v>
      </c>
      <c r="M95" s="29" t="s">
        <v>189</v>
      </c>
      <c r="N95" s="68">
        <v>157</v>
      </c>
      <c r="O95" s="41">
        <v>0.490646</v>
      </c>
      <c r="P95" s="41">
        <v>0.490646</v>
      </c>
    </row>
    <row r="96" ht="40.05" customHeight="1" spans="1:16">
      <c r="A96" s="19"/>
      <c r="B96" s="56"/>
      <c r="C96" s="56"/>
      <c r="D96" s="56"/>
      <c r="E96" s="56"/>
      <c r="F96" s="56"/>
      <c r="G96" s="19"/>
      <c r="H96" s="17" t="s">
        <v>190</v>
      </c>
      <c r="I96" s="45">
        <v>238.5</v>
      </c>
      <c r="J96" s="45">
        <v>5.834534</v>
      </c>
      <c r="K96" s="41">
        <v>1.306849</v>
      </c>
      <c r="L96" s="42" t="e">
        <f>K96/#REF!</f>
        <v>#REF!</v>
      </c>
      <c r="M96" s="29" t="s">
        <v>191</v>
      </c>
      <c r="N96" s="68">
        <v>100</v>
      </c>
      <c r="O96" s="41">
        <v>1.306849</v>
      </c>
      <c r="P96" s="41">
        <v>1.306849</v>
      </c>
    </row>
    <row r="97" ht="40.05" customHeight="1" spans="1:16">
      <c r="A97" s="19"/>
      <c r="B97" s="56"/>
      <c r="C97" s="56"/>
      <c r="D97" s="56"/>
      <c r="E97" s="56"/>
      <c r="F97" s="56"/>
      <c r="G97" s="19"/>
      <c r="H97" s="17" t="s">
        <v>190</v>
      </c>
      <c r="I97" s="45">
        <v>35.0025</v>
      </c>
      <c r="J97" s="45">
        <v>0.250851</v>
      </c>
      <c r="K97" s="41">
        <v>0.191794</v>
      </c>
      <c r="L97" s="42" t="e">
        <f>K97/#REF!</f>
        <v>#REF!</v>
      </c>
      <c r="M97" s="29" t="s">
        <v>191</v>
      </c>
      <c r="N97" s="68">
        <v>100</v>
      </c>
      <c r="O97" s="41">
        <v>0.191794</v>
      </c>
      <c r="P97" s="41">
        <v>0.191794</v>
      </c>
    </row>
    <row r="98" ht="40.05" customHeight="1" spans="1:16">
      <c r="A98" s="19"/>
      <c r="B98" s="56"/>
      <c r="C98" s="56"/>
      <c r="D98" s="56"/>
      <c r="E98" s="56"/>
      <c r="F98" s="56"/>
      <c r="G98" s="19"/>
      <c r="H98" s="17" t="s">
        <v>192</v>
      </c>
      <c r="I98" s="45">
        <v>156.25</v>
      </c>
      <c r="J98" s="45">
        <v>0.3125</v>
      </c>
      <c r="K98" s="41">
        <v>0.299657</v>
      </c>
      <c r="L98" s="42" t="e">
        <f>K98/#REF!</f>
        <v>#REF!</v>
      </c>
      <c r="M98" s="29" t="s">
        <v>193</v>
      </c>
      <c r="N98" s="68">
        <v>35</v>
      </c>
      <c r="O98" s="41">
        <v>0.299657</v>
      </c>
      <c r="P98" s="41">
        <v>0.299657</v>
      </c>
    </row>
    <row r="99" ht="40.05" customHeight="1" spans="1:16">
      <c r="A99" s="19"/>
      <c r="B99" s="56"/>
      <c r="C99" s="56"/>
      <c r="D99" s="56"/>
      <c r="E99" s="56"/>
      <c r="F99" s="56"/>
      <c r="G99" s="19"/>
      <c r="H99" s="17" t="s">
        <v>104</v>
      </c>
      <c r="I99" s="45">
        <v>689.6</v>
      </c>
      <c r="J99" s="41">
        <v>20.844692</v>
      </c>
      <c r="K99" s="41">
        <v>13.792</v>
      </c>
      <c r="L99" s="42" t="e">
        <f>K99/#REF!</f>
        <v>#REF!</v>
      </c>
      <c r="M99" s="29" t="s">
        <v>135</v>
      </c>
      <c r="N99" s="68">
        <v>365</v>
      </c>
      <c r="O99" s="41">
        <v>13.792</v>
      </c>
      <c r="P99" s="41">
        <v>13.792</v>
      </c>
    </row>
    <row r="100" ht="40.05" customHeight="1" spans="1:16">
      <c r="A100" s="19"/>
      <c r="B100" s="56"/>
      <c r="C100" s="56"/>
      <c r="D100" s="56"/>
      <c r="E100" s="56"/>
      <c r="F100" s="56"/>
      <c r="G100" s="19"/>
      <c r="H100" s="17" t="s">
        <v>106</v>
      </c>
      <c r="I100" s="45">
        <v>1247.6</v>
      </c>
      <c r="J100" s="41">
        <v>37.711482</v>
      </c>
      <c r="K100" s="41">
        <v>24.952</v>
      </c>
      <c r="L100" s="42" t="e">
        <f>K100/#REF!</f>
        <v>#REF!</v>
      </c>
      <c r="M100" s="29" t="s">
        <v>135</v>
      </c>
      <c r="N100" s="68">
        <v>365</v>
      </c>
      <c r="O100" s="41">
        <v>24.952</v>
      </c>
      <c r="P100" s="41">
        <v>24.952</v>
      </c>
    </row>
    <row r="101" ht="40.05" customHeight="1" spans="1:16">
      <c r="A101" s="19"/>
      <c r="B101" s="56"/>
      <c r="C101" s="56"/>
      <c r="D101" s="56"/>
      <c r="E101" s="56"/>
      <c r="F101" s="56"/>
      <c r="G101" s="19"/>
      <c r="H101" s="17" t="s">
        <v>107</v>
      </c>
      <c r="I101" s="45">
        <v>291.549164</v>
      </c>
      <c r="J101" s="45">
        <v>11.392312</v>
      </c>
      <c r="K101" s="41">
        <v>5.830983</v>
      </c>
      <c r="L101" s="42" t="e">
        <f>K101/#REF!</f>
        <v>#REF!</v>
      </c>
      <c r="M101" s="29" t="s">
        <v>135</v>
      </c>
      <c r="N101" s="68">
        <v>365</v>
      </c>
      <c r="O101" s="41">
        <v>5.830983</v>
      </c>
      <c r="P101" s="41">
        <v>5.830983</v>
      </c>
    </row>
    <row r="102" ht="40.05" customHeight="1" spans="1:16">
      <c r="A102" s="19"/>
      <c r="B102" s="56"/>
      <c r="C102" s="56"/>
      <c r="D102" s="56"/>
      <c r="E102" s="56"/>
      <c r="F102" s="56"/>
      <c r="G102" s="19"/>
      <c r="H102" s="17" t="s">
        <v>108</v>
      </c>
      <c r="I102" s="45">
        <v>508.2</v>
      </c>
      <c r="J102" s="45">
        <v>15.687928</v>
      </c>
      <c r="K102" s="41">
        <v>10.164</v>
      </c>
      <c r="L102" s="42" t="e">
        <f>K102/#REF!</f>
        <v>#REF!</v>
      </c>
      <c r="M102" s="29" t="s">
        <v>135</v>
      </c>
      <c r="N102" s="68">
        <v>365</v>
      </c>
      <c r="O102" s="41">
        <v>10.164</v>
      </c>
      <c r="P102" s="41">
        <v>10.164</v>
      </c>
    </row>
    <row r="103" ht="40.05" customHeight="1" spans="1:16">
      <c r="A103" s="19"/>
      <c r="B103" s="56"/>
      <c r="C103" s="56"/>
      <c r="D103" s="56"/>
      <c r="E103" s="56"/>
      <c r="F103" s="56"/>
      <c r="G103" s="19"/>
      <c r="H103" s="17" t="s">
        <v>109</v>
      </c>
      <c r="I103" s="45">
        <v>84.91</v>
      </c>
      <c r="J103" s="45">
        <v>2.868866</v>
      </c>
      <c r="K103" s="41">
        <v>1.6982</v>
      </c>
      <c r="L103" s="42" t="e">
        <f>K103/#REF!</f>
        <v>#REF!</v>
      </c>
      <c r="M103" s="29" t="s">
        <v>135</v>
      </c>
      <c r="N103" s="68">
        <v>365</v>
      </c>
      <c r="O103" s="41">
        <v>1.6982</v>
      </c>
      <c r="P103" s="41">
        <v>1.6982</v>
      </c>
    </row>
    <row r="104" ht="40.05" customHeight="1" spans="1:16">
      <c r="A104" s="19"/>
      <c r="B104" s="56"/>
      <c r="C104" s="56"/>
      <c r="D104" s="56"/>
      <c r="E104" s="56"/>
      <c r="F104" s="56"/>
      <c r="G104" s="19"/>
      <c r="H104" s="17" t="s">
        <v>110</v>
      </c>
      <c r="I104" s="45">
        <v>143.19</v>
      </c>
      <c r="J104" s="45">
        <v>7.52023</v>
      </c>
      <c r="K104" s="41">
        <v>2.8638</v>
      </c>
      <c r="L104" s="42" t="e">
        <f>K104/#REF!</f>
        <v>#REF!</v>
      </c>
      <c r="M104" s="29" t="s">
        <v>135</v>
      </c>
      <c r="N104" s="68">
        <v>365</v>
      </c>
      <c r="O104" s="41">
        <v>2.8638</v>
      </c>
      <c r="P104" s="41">
        <v>2.8638</v>
      </c>
    </row>
    <row r="105" ht="40.05" customHeight="1" spans="1:16">
      <c r="A105" s="19"/>
      <c r="B105" s="56"/>
      <c r="C105" s="56"/>
      <c r="D105" s="56"/>
      <c r="E105" s="56"/>
      <c r="F105" s="56"/>
      <c r="G105" s="19"/>
      <c r="H105" s="17" t="s">
        <v>111</v>
      </c>
      <c r="I105" s="45">
        <v>438.37</v>
      </c>
      <c r="J105" s="45">
        <v>13.250707</v>
      </c>
      <c r="K105" s="4">
        <v>2.506975</v>
      </c>
      <c r="L105" s="42" t="e">
        <f>K105/#REF!</f>
        <v>#REF!</v>
      </c>
      <c r="M105" s="29" t="s">
        <v>135</v>
      </c>
      <c r="N105" s="68">
        <v>365</v>
      </c>
      <c r="O105" s="41">
        <v>2.506975</v>
      </c>
      <c r="P105" s="41">
        <v>2.506975</v>
      </c>
    </row>
    <row r="106" ht="30" customHeight="1" spans="1:16">
      <c r="A106" s="21" t="s">
        <v>32</v>
      </c>
      <c r="B106" s="22" t="s">
        <v>74</v>
      </c>
      <c r="C106" s="22"/>
      <c r="D106" s="22"/>
      <c r="E106" s="22"/>
      <c r="F106" s="22"/>
      <c r="G106" s="22"/>
      <c r="H106" s="44"/>
      <c r="I106" s="44">
        <f>SUM(I67:I105)</f>
        <v>8337.340258</v>
      </c>
      <c r="J106" s="44">
        <f>SUM(J67:J105)</f>
        <v>296.961981</v>
      </c>
      <c r="K106" s="44">
        <f>SUM(K67:K105)</f>
        <v>147.264372</v>
      </c>
      <c r="L106" s="44"/>
      <c r="M106" s="44"/>
      <c r="N106" s="44"/>
      <c r="O106" s="44">
        <f>SUM(O67:O105)</f>
        <v>147.264372</v>
      </c>
      <c r="P106" s="44">
        <f>SUM(P67:P105)</f>
        <v>147.264372</v>
      </c>
    </row>
    <row r="107" ht="30" customHeight="1" spans="1:16">
      <c r="A107" s="17"/>
      <c r="B107" s="57" t="s">
        <v>194</v>
      </c>
      <c r="C107" s="58"/>
      <c r="D107" s="58"/>
      <c r="E107" s="58"/>
      <c r="F107" s="58"/>
      <c r="G107" s="59"/>
      <c r="H107" s="28"/>
      <c r="I107" s="69">
        <f t="shared" ref="I107:K107" si="1">I106+I66</f>
        <v>9522.224328</v>
      </c>
      <c r="J107" s="69">
        <f t="shared" si="1"/>
        <v>334.878269</v>
      </c>
      <c r="K107" s="69">
        <f t="shared" si="1"/>
        <v>170.962052</v>
      </c>
      <c r="L107" s="69"/>
      <c r="M107" s="69"/>
      <c r="N107" s="69"/>
      <c r="O107" s="69">
        <f>O106+O66</f>
        <v>170.962052</v>
      </c>
      <c r="P107" s="69">
        <f>P106+P66</f>
        <v>170.962052</v>
      </c>
    </row>
    <row r="108" ht="40.05" customHeight="1" spans="1:16">
      <c r="A108" s="16">
        <v>1</v>
      </c>
      <c r="B108" s="16" t="s">
        <v>113</v>
      </c>
      <c r="C108" s="16" t="s">
        <v>195</v>
      </c>
      <c r="D108" s="16" t="s">
        <v>115</v>
      </c>
      <c r="E108" s="16" t="s">
        <v>116</v>
      </c>
      <c r="F108" s="16" t="s">
        <v>195</v>
      </c>
      <c r="G108" s="16" t="s">
        <v>117</v>
      </c>
      <c r="H108" s="60" t="s">
        <v>118</v>
      </c>
      <c r="I108" s="70">
        <v>1180</v>
      </c>
      <c r="J108" s="71">
        <v>42.4708</v>
      </c>
      <c r="K108" s="72">
        <v>23.6</v>
      </c>
      <c r="L108" s="42" t="e">
        <f>K108/#REF!</f>
        <v>#REF!</v>
      </c>
      <c r="M108" s="29" t="s">
        <v>135</v>
      </c>
      <c r="N108" s="29">
        <v>365</v>
      </c>
      <c r="O108" s="45">
        <v>23.6</v>
      </c>
      <c r="P108" s="70">
        <v>200</v>
      </c>
    </row>
    <row r="109" ht="40.05" customHeight="1" spans="1:16">
      <c r="A109" s="19"/>
      <c r="B109" s="19"/>
      <c r="C109" s="19"/>
      <c r="D109" s="19"/>
      <c r="E109" s="19"/>
      <c r="F109" s="19"/>
      <c r="G109" s="19"/>
      <c r="H109" s="60" t="s">
        <v>119</v>
      </c>
      <c r="I109" s="70">
        <v>1000</v>
      </c>
      <c r="J109" s="71">
        <v>35.9696</v>
      </c>
      <c r="K109" s="72">
        <v>20</v>
      </c>
      <c r="L109" s="42" t="e">
        <f>K109/#REF!</f>
        <v>#REF!</v>
      </c>
      <c r="M109" s="29" t="s">
        <v>135</v>
      </c>
      <c r="N109" s="29">
        <v>365</v>
      </c>
      <c r="O109" s="45">
        <v>20</v>
      </c>
      <c r="P109" s="73"/>
    </row>
    <row r="110" ht="40.05" customHeight="1" spans="1:16">
      <c r="A110" s="19"/>
      <c r="B110" s="19"/>
      <c r="C110" s="19"/>
      <c r="D110" s="19"/>
      <c r="E110" s="19"/>
      <c r="F110" s="19"/>
      <c r="G110" s="19"/>
      <c r="H110" s="60" t="s">
        <v>120</v>
      </c>
      <c r="I110" s="70">
        <v>2000</v>
      </c>
      <c r="J110" s="71">
        <v>71.998</v>
      </c>
      <c r="K110" s="72">
        <v>40</v>
      </c>
      <c r="L110" s="42" t="e">
        <f>K110/#REF!</f>
        <v>#REF!</v>
      </c>
      <c r="M110" s="29" t="s">
        <v>135</v>
      </c>
      <c r="N110" s="29">
        <v>365</v>
      </c>
      <c r="O110" s="45">
        <v>40</v>
      </c>
      <c r="P110" s="73"/>
    </row>
    <row r="111" ht="40.05" customHeight="1" spans="1:16">
      <c r="A111" s="19"/>
      <c r="B111" s="19"/>
      <c r="C111" s="19"/>
      <c r="D111" s="19"/>
      <c r="E111" s="19"/>
      <c r="F111" s="19"/>
      <c r="G111" s="19"/>
      <c r="H111" s="61" t="s">
        <v>121</v>
      </c>
      <c r="I111" s="45">
        <v>1100</v>
      </c>
      <c r="J111" s="71">
        <v>39.5568</v>
      </c>
      <c r="K111" s="72">
        <v>22</v>
      </c>
      <c r="L111" s="42" t="e">
        <f>K111/#REF!</f>
        <v>#REF!</v>
      </c>
      <c r="M111" s="29" t="s">
        <v>135</v>
      </c>
      <c r="N111" s="29">
        <v>365</v>
      </c>
      <c r="O111" s="45">
        <v>22</v>
      </c>
      <c r="P111" s="73"/>
    </row>
    <row r="112" ht="40.05" customHeight="1" spans="1:16">
      <c r="A112" s="19"/>
      <c r="B112" s="19"/>
      <c r="C112" s="19"/>
      <c r="D112" s="19"/>
      <c r="E112" s="19"/>
      <c r="F112" s="19"/>
      <c r="G112" s="19"/>
      <c r="H112" s="61" t="s">
        <v>122</v>
      </c>
      <c r="I112" s="45">
        <v>1100</v>
      </c>
      <c r="J112" s="71">
        <v>39.5568</v>
      </c>
      <c r="K112" s="72">
        <v>22</v>
      </c>
      <c r="L112" s="42" t="e">
        <f>K112/#REF!</f>
        <v>#REF!</v>
      </c>
      <c r="M112" s="29" t="s">
        <v>135</v>
      </c>
      <c r="N112" s="29">
        <v>365</v>
      </c>
      <c r="O112" s="45">
        <v>22</v>
      </c>
      <c r="P112" s="73"/>
    </row>
    <row r="113" ht="40.05" customHeight="1" spans="1:16">
      <c r="A113" s="19"/>
      <c r="B113" s="19"/>
      <c r="C113" s="19"/>
      <c r="D113" s="19"/>
      <c r="E113" s="19"/>
      <c r="F113" s="19"/>
      <c r="G113" s="19"/>
      <c r="H113" s="61" t="s">
        <v>123</v>
      </c>
      <c r="I113" s="45">
        <v>1100</v>
      </c>
      <c r="J113" s="71">
        <v>39.5568</v>
      </c>
      <c r="K113" s="72">
        <v>22</v>
      </c>
      <c r="L113" s="42" t="e">
        <f>K113/#REF!</f>
        <v>#REF!</v>
      </c>
      <c r="M113" s="29" t="s">
        <v>135</v>
      </c>
      <c r="N113" s="29">
        <v>365</v>
      </c>
      <c r="O113" s="45">
        <v>22</v>
      </c>
      <c r="P113" s="73"/>
    </row>
    <row r="114" ht="40.05" customHeight="1" spans="1:16">
      <c r="A114" s="19"/>
      <c r="B114" s="19"/>
      <c r="C114" s="19"/>
      <c r="D114" s="19"/>
      <c r="E114" s="19"/>
      <c r="F114" s="19"/>
      <c r="G114" s="19"/>
      <c r="H114" s="61" t="s">
        <v>124</v>
      </c>
      <c r="I114" s="45">
        <v>1100</v>
      </c>
      <c r="J114" s="71">
        <v>39.5568</v>
      </c>
      <c r="K114" s="72">
        <v>22</v>
      </c>
      <c r="L114" s="42" t="e">
        <f>K114/#REF!</f>
        <v>#REF!</v>
      </c>
      <c r="M114" s="29" t="s">
        <v>135</v>
      </c>
      <c r="N114" s="29">
        <v>365</v>
      </c>
      <c r="O114" s="45">
        <v>22</v>
      </c>
      <c r="P114" s="73"/>
    </row>
    <row r="115" ht="40.05" customHeight="1" spans="1:16">
      <c r="A115" s="19"/>
      <c r="B115" s="19"/>
      <c r="C115" s="19"/>
      <c r="D115" s="19"/>
      <c r="E115" s="19"/>
      <c r="F115" s="19"/>
      <c r="G115" s="19"/>
      <c r="H115" s="61" t="s">
        <v>125</v>
      </c>
      <c r="I115" s="45">
        <v>781</v>
      </c>
      <c r="J115" s="45">
        <v>28.1077</v>
      </c>
      <c r="K115" s="45">
        <v>15.62</v>
      </c>
      <c r="L115" s="42" t="e">
        <f>K115/#REF!</f>
        <v>#REF!</v>
      </c>
      <c r="M115" s="29" t="s">
        <v>135</v>
      </c>
      <c r="N115" s="29">
        <v>365</v>
      </c>
      <c r="O115" s="45">
        <v>15.62</v>
      </c>
      <c r="P115" s="73"/>
    </row>
    <row r="116" ht="40.05" customHeight="1" spans="1:16">
      <c r="A116" s="21"/>
      <c r="B116" s="21"/>
      <c r="C116" s="21"/>
      <c r="D116" s="21"/>
      <c r="E116" s="21"/>
      <c r="F116" s="21"/>
      <c r="G116" s="21"/>
      <c r="H116" s="17" t="s">
        <v>126</v>
      </c>
      <c r="I116" s="45">
        <v>2600</v>
      </c>
      <c r="J116" s="45">
        <v>93.57</v>
      </c>
      <c r="K116" s="45">
        <v>52</v>
      </c>
      <c r="L116" s="42" t="e">
        <f>K116/#REF!</f>
        <v>#REF!</v>
      </c>
      <c r="M116" s="29" t="s">
        <v>135</v>
      </c>
      <c r="N116" s="29">
        <v>365</v>
      </c>
      <c r="O116" s="41">
        <v>52</v>
      </c>
      <c r="P116" s="71"/>
    </row>
    <row r="117" ht="30" customHeight="1" spans="1:16">
      <c r="A117" s="62" t="s">
        <v>32</v>
      </c>
      <c r="B117" s="63" t="s">
        <v>113</v>
      </c>
      <c r="C117" s="64"/>
      <c r="D117" s="64"/>
      <c r="E117" s="64"/>
      <c r="F117" s="64"/>
      <c r="G117" s="65"/>
      <c r="H117" s="22"/>
      <c r="I117" s="44">
        <f>SUM(I108:I116)</f>
        <v>11961</v>
      </c>
      <c r="J117" s="44">
        <f>SUM(J108:J116)</f>
        <v>430.3433</v>
      </c>
      <c r="K117" s="44">
        <f>SUM(K108:K116)</f>
        <v>239.22</v>
      </c>
      <c r="L117" s="44"/>
      <c r="M117" s="74"/>
      <c r="N117" s="23"/>
      <c r="O117" s="44">
        <f>SUM(O108:O116)</f>
        <v>239.22</v>
      </c>
      <c r="P117" s="44">
        <f>SUM(P108:P116)</f>
        <v>200</v>
      </c>
    </row>
    <row r="118" ht="30" customHeight="1" spans="1:16">
      <c r="A118" s="24"/>
      <c r="B118" s="11" t="s">
        <v>128</v>
      </c>
      <c r="C118" s="12"/>
      <c r="D118" s="12"/>
      <c r="E118" s="12"/>
      <c r="F118" s="12"/>
      <c r="G118" s="13"/>
      <c r="H118" s="14"/>
      <c r="I118" s="38">
        <f t="shared" ref="I118:K118" si="2">I117</f>
        <v>11961</v>
      </c>
      <c r="J118" s="38">
        <f t="shared" si="2"/>
        <v>430.3433</v>
      </c>
      <c r="K118" s="38">
        <f t="shared" si="2"/>
        <v>239.22</v>
      </c>
      <c r="L118" s="38"/>
      <c r="M118" s="38"/>
      <c r="N118" s="38"/>
      <c r="O118" s="38">
        <f>O117</f>
        <v>239.22</v>
      </c>
      <c r="P118" s="38">
        <f>P117</f>
        <v>200</v>
      </c>
    </row>
    <row r="119" ht="40.05" customHeight="1" spans="1:16">
      <c r="A119" s="66" t="s">
        <v>196</v>
      </c>
      <c r="B119" s="66"/>
      <c r="C119" s="66"/>
      <c r="D119" s="66"/>
      <c r="E119" s="66"/>
      <c r="F119" s="66"/>
      <c r="G119" s="66"/>
      <c r="H119" s="66"/>
      <c r="I119" s="66"/>
      <c r="J119" s="66"/>
      <c r="K119" s="66"/>
      <c r="L119" s="66"/>
      <c r="M119" s="66"/>
      <c r="N119" s="66"/>
      <c r="O119" s="66"/>
      <c r="P119" s="66"/>
    </row>
  </sheetData>
  <mergeCells count="79">
    <mergeCell ref="A2:P2"/>
    <mergeCell ref="A3:P3"/>
    <mergeCell ref="A6:G6"/>
    <mergeCell ref="B16:G16"/>
    <mergeCell ref="B20:G20"/>
    <mergeCell ref="B24:G24"/>
    <mergeCell ref="B37:G37"/>
    <mergeCell ref="B39:G39"/>
    <mergeCell ref="B40:G40"/>
    <mergeCell ref="B66:G66"/>
    <mergeCell ref="B106:G106"/>
    <mergeCell ref="B107:G107"/>
    <mergeCell ref="B117:G117"/>
    <mergeCell ref="B118:G118"/>
    <mergeCell ref="A119:P119"/>
    <mergeCell ref="A4:A5"/>
    <mergeCell ref="A7:A15"/>
    <mergeCell ref="A17:A19"/>
    <mergeCell ref="A21:A23"/>
    <mergeCell ref="A25:A36"/>
    <mergeCell ref="A41:A65"/>
    <mergeCell ref="A67:A105"/>
    <mergeCell ref="A108:A116"/>
    <mergeCell ref="B4:B5"/>
    <mergeCell ref="B7:B15"/>
    <mergeCell ref="B17:B19"/>
    <mergeCell ref="B21:B23"/>
    <mergeCell ref="B25:B36"/>
    <mergeCell ref="B41:B65"/>
    <mergeCell ref="B67:B105"/>
    <mergeCell ref="B108:B116"/>
    <mergeCell ref="C4:C5"/>
    <mergeCell ref="C7:C15"/>
    <mergeCell ref="C17:C19"/>
    <mergeCell ref="C21:C23"/>
    <mergeCell ref="C25:C36"/>
    <mergeCell ref="C41:C65"/>
    <mergeCell ref="C67:C105"/>
    <mergeCell ref="C108:C116"/>
    <mergeCell ref="D4:D5"/>
    <mergeCell ref="D7:D15"/>
    <mergeCell ref="D17:D19"/>
    <mergeCell ref="D21:D23"/>
    <mergeCell ref="D25:D36"/>
    <mergeCell ref="D41:D65"/>
    <mergeCell ref="D67:D105"/>
    <mergeCell ref="D108:D116"/>
    <mergeCell ref="E4:E5"/>
    <mergeCell ref="E7:E15"/>
    <mergeCell ref="E17:E19"/>
    <mergeCell ref="E21:E23"/>
    <mergeCell ref="E25:E36"/>
    <mergeCell ref="E41:E65"/>
    <mergeCell ref="E67:E105"/>
    <mergeCell ref="E108:E116"/>
    <mergeCell ref="F4:F5"/>
    <mergeCell ref="F7:F15"/>
    <mergeCell ref="F17:F19"/>
    <mergeCell ref="F21:F23"/>
    <mergeCell ref="F25:F36"/>
    <mergeCell ref="F41:F65"/>
    <mergeCell ref="F67:F105"/>
    <mergeCell ref="F108:F116"/>
    <mergeCell ref="G4:G5"/>
    <mergeCell ref="G7:G15"/>
    <mergeCell ref="G21:G22"/>
    <mergeCell ref="G25:G36"/>
    <mergeCell ref="G41:G65"/>
    <mergeCell ref="G67:G105"/>
    <mergeCell ref="G108:G116"/>
    <mergeCell ref="H4:H5"/>
    <mergeCell ref="I4:I5"/>
    <mergeCell ref="J4:J5"/>
    <mergeCell ref="K4:K5"/>
    <mergeCell ref="M4:M5"/>
    <mergeCell ref="N4:N5"/>
    <mergeCell ref="O4:O5"/>
    <mergeCell ref="P4:P5"/>
    <mergeCell ref="P108:P116"/>
  </mergeCells>
  <pageMargins left="0.118055555555556" right="0.0784722222222222" top="0.432638888888889" bottom="0.0784722222222222" header="0.5" footer="0.5"/>
  <pageSetup paperSize="8" scale="63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</vt:lpstr>
      <vt:lpstr>2025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zwyez</cp:lastModifiedBy>
  <dcterms:created xsi:type="dcterms:W3CDTF">2026-02-11T09:28:00Z</dcterms:created>
  <dcterms:modified xsi:type="dcterms:W3CDTF">2026-03-26T09:35:35Z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AB5CD03FF05C4CE5AC0A6F3FC3B6EA8F_13</vt:lpwstr>
  </property>
  <property fmtid="{D5CDD505-2E9C-101B-9397-08002B2CF9AE}" pid="3" name="KSOProductBuildVer">
    <vt:lpwstr>2052-11.8.2.12118</vt:lpwstr>
  </property>
</Properties>
</file>